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 Master" sheetId="1" state="visible" r:id="rId2"/>
    <sheet name="Report" sheetId="2" state="visible" r:id="rId3"/>
  </sheets>
  <definedNames>
    <definedName function="false" hidden="false" localSheetId="0" name="_xlnm._FilterDatabase" vbProcedure="false">'Data Master'!$A$4:$W$52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<sst xmlns="http://schemas.openxmlformats.org/spreadsheetml/2006/main" count="95" uniqueCount="74">
  <si>
    <t xml:space="preserve">No</t>
  </si>
  <si>
    <t xml:space="preserve">Identitas</t>
  </si>
  <si>
    <t xml:space="preserve">Kualifikasi</t>
  </si>
  <si>
    <t xml:space="preserve">Skor</t>
  </si>
  <si>
    <t xml:space="preserve">Kompetensi</t>
  </si>
  <si>
    <t xml:space="preserve">Kinerja</t>
  </si>
  <si>
    <t xml:space="preserve">Disiplin</t>
  </si>
  <si>
    <t xml:space="preserve">Nilai PIP</t>
  </si>
  <si>
    <t xml:space="preserve">Kategori</t>
  </si>
  <si>
    <t xml:space="preserve">Nama</t>
  </si>
  <si>
    <t xml:space="preserve">NIP</t>
  </si>
  <si>
    <t xml:space="preserve">Pangkat</t>
  </si>
  <si>
    <t xml:space="preserve">Jenis  Kelamin</t>
  </si>
  <si>
    <t xml:space="preserve">Jenis Jabatan</t>
  </si>
  <si>
    <t xml:space="preserve">Jenjang Jabatan</t>
  </si>
  <si>
    <t xml:space="preserve">Nama Jabatan</t>
  </si>
  <si>
    <t xml:space="preserve">Unit Kerja</t>
  </si>
  <si>
    <t xml:space="preserve">Pendidikan Formal</t>
  </si>
  <si>
    <t xml:space="preserve">Diklatpim</t>
  </si>
  <si>
    <t xml:space="preserve">Diklat Fungsional</t>
  </si>
  <si>
    <t xml:space="preserve">20jp</t>
  </si>
  <si>
    <t xml:space="preserve">Seminar</t>
  </si>
  <si>
    <t xml:space="preserve">Penilaian kinerja</t>
  </si>
  <si>
    <t xml:space="preserve">Hukdis</t>
  </si>
  <si>
    <t xml:space="preserve">REKAPITULASI PENGUKURAN INDEKS PROFESIONALITAS ASN</t>
  </si>
  <si>
    <t xml:space="preserve">PEMERINTAH ………………………….</t>
  </si>
  <si>
    <t xml:space="preserve">Nilai Total Indeks Per Jenis Kelamin Laki-Laki</t>
  </si>
  <si>
    <t xml:space="preserve">Jumlah PNS Laki-Laki</t>
  </si>
  <si>
    <t xml:space="preserve">Nilai rata2 Dimensi Kualifikasi</t>
  </si>
  <si>
    <t xml:space="preserve">Nilai rata2 Dimensi Kompetensi</t>
  </si>
  <si>
    <t xml:space="preserve">Nilai rata2 Dimensi Kinerja</t>
  </si>
  <si>
    <t xml:space="preserve">Nilai rata2 Dimensi Disiplin</t>
  </si>
  <si>
    <t xml:space="preserve">Nilai Total Indeks Per Jenis Kelamin Perempuan</t>
  </si>
  <si>
    <t xml:space="preserve">Jumlah PNS  Perempuan</t>
  </si>
  <si>
    <t xml:space="preserve">Nilai Total Indeks Per Jenis Jabatan</t>
  </si>
  <si>
    <t xml:space="preserve">Struktural</t>
  </si>
  <si>
    <t xml:space="preserve">Fungsional</t>
  </si>
  <si>
    <t xml:space="preserve">Pelaksana</t>
  </si>
  <si>
    <t xml:space="preserve">Jumlah PNS</t>
  </si>
  <si>
    <t xml:space="preserve">Nilai Total Indeks Per Jenjang Jabatan</t>
  </si>
  <si>
    <t xml:space="preserve"> Kompetensi</t>
  </si>
  <si>
    <t xml:space="preserve">JABATAN PIMPINAN TINGGI UTAMA</t>
  </si>
  <si>
    <t xml:space="preserve">JABATAN PIMPINAN TINGGI MADYA</t>
  </si>
  <si>
    <t xml:space="preserve">JABATAN PIMPINAN TINGGI PRATAMA</t>
  </si>
  <si>
    <t xml:space="preserve">JABATAN ADMINISTRATOR</t>
  </si>
  <si>
    <t xml:space="preserve">JABATAN PENGAWAS</t>
  </si>
  <si>
    <t xml:space="preserve">JABATAN FUNGSIONAL AHLI UTAMA</t>
  </si>
  <si>
    <t xml:space="preserve">JABATAN FUNGSIONAL AHLI MADYA</t>
  </si>
  <si>
    <t xml:space="preserve">JABATAN FUNGSIONAL AHLI MUDA</t>
  </si>
  <si>
    <t xml:space="preserve">JABATAN FUNGSIONAL AHLI PERTAMA</t>
  </si>
  <si>
    <t xml:space="preserve">JABATAN FUNGSIONAL PENYELIA</t>
  </si>
  <si>
    <t xml:space="preserve">JABATAN FUNGSIONAL MAHIR</t>
  </si>
  <si>
    <t xml:space="preserve">JABATAN FUNGSIONAL TERAMPIL</t>
  </si>
  <si>
    <t xml:space="preserve">JABATAN FUNGSIONAL PEMULA</t>
  </si>
  <si>
    <t xml:space="preserve">JABATAN PELAKSANA</t>
  </si>
  <si>
    <t xml:space="preserve">Nilai Total Indeks Per Tingkat Pendidikan</t>
  </si>
  <si>
    <t xml:space="preserve">S3</t>
  </si>
  <si>
    <t xml:space="preserve">S2</t>
  </si>
  <si>
    <t xml:space="preserve">S1/D4/Sederajat</t>
  </si>
  <si>
    <t xml:space="preserve">D3</t>
  </si>
  <si>
    <t xml:space="preserve">D1/D2/SMA/Sederajat</t>
  </si>
  <si>
    <t xml:space="preserve">SD/SMP/Sederajat</t>
  </si>
  <si>
    <t xml:space="preserve">Nilai Indeks Profesionalitas IP ASN</t>
  </si>
  <si>
    <t xml:space="preserve">Jumlah ASN</t>
  </si>
  <si>
    <t xml:space="preserve">Rata2 Kualifikasi</t>
  </si>
  <si>
    <t xml:space="preserve"> Rata2 Kompetensi</t>
  </si>
  <si>
    <t xml:space="preserve">Rata2 Kinerja</t>
  </si>
  <si>
    <t xml:space="preserve">Rata2 Disiplin</t>
  </si>
  <si>
    <t xml:space="preserve">Nilai IP ASN</t>
  </si>
  <si>
    <t xml:space="preserve">KEPALA BADAN KEPEGAWAIAN </t>
  </si>
  <si>
    <t xml:space="preserve">DAN PENGEMBANGAN SDM DAERAH</t>
  </si>
  <si>
    <t xml:space="preserve">PEMERINTAH ……………….</t>
  </si>
  <si>
    <t xml:space="preserve">…………………..</t>
  </si>
  <si>
    <t xml:space="preserve">NIP. ………………………………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</si>
</sst>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2DCDB"/>
        <bgColor rgb="FFEEECE1"/>
      </patternFill>
    </fill>
    <fill>
      <patternFill patternType="solid">
        <fgColor rgb="FFD7E4BD"/>
        <bgColor rgb="FFEEECE1"/>
      </patternFill>
    </fill>
    <fill>
      <patternFill patternType="solid">
        <fgColor rgb="FFBFBFBF"/>
        <bgColor rgb="FFE6B9B8"/>
      </patternFill>
    </fill>
    <fill>
      <patternFill patternType="solid">
        <fgColor rgb="FFE6B9B8"/>
        <bgColor rgb="FFFFC7CE"/>
      </patternFill>
    </fill>
    <fill>
      <patternFill patternType="solid">
        <fgColor rgb="FFB7DEE8"/>
        <bgColor rgb="FFD7E4BD"/>
      </patternFill>
    </fill>
    <fill>
      <patternFill patternType="solid">
        <fgColor rgb="FF93CDDD"/>
        <bgColor rgb="FFB7DEE8"/>
      </patternFill>
    </fill>
    <fill>
      <patternFill patternType="solid">
        <fgColor rgb="FFEEECE1"/>
        <bgColor rgb="FFF2DCDB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0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</dxfs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3CDDD"/>
      <rgbColor rgb="FFE6B9B8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5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10" activeCellId="0" sqref="D10"/>
    </sheetView>
  </sheetViews>
  <sheetFormatPr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27.15"/>
    <col collapsed="false" customWidth="true" hidden="false" outlineLevel="0" max="3" min="3" style="0" width="20.14"/>
    <col collapsed="false" customWidth="true" hidden="false" outlineLevel="0" max="4" min="4" style="0" width="20.71"/>
    <col collapsed="false" customWidth="true" hidden="false" outlineLevel="0" max="5" min="5" style="0" width="13.43"/>
    <col collapsed="false" customWidth="true" hidden="false" outlineLevel="0" max="6" min="6" style="0" width="17.28"/>
    <col collapsed="false" customWidth="true" hidden="false" outlineLevel="0" max="7" min="7" style="0" width="18.28"/>
    <col collapsed="false" customWidth="true" hidden="true" outlineLevel="0" max="8" min="8" style="0" width="18.28"/>
    <col collapsed="false" customWidth="true" hidden="false" outlineLevel="0" max="9" min="9" style="1" width="28.14"/>
    <col collapsed="false" customWidth="true" hidden="false" outlineLevel="0" max="10" min="10" style="2" width="21.71"/>
    <col collapsed="false" customWidth="true" hidden="false" outlineLevel="0" max="11" min="11" style="0" width="17.57"/>
    <col collapsed="false" customWidth="true" hidden="false" outlineLevel="0" max="12" min="12" style="0" width="12.85"/>
    <col collapsed="false" customWidth="true" hidden="false" outlineLevel="0" max="13" min="13" style="0" width="15.28"/>
    <col collapsed="false" customWidth="true" hidden="false" outlineLevel="0" max="14" min="14" style="0" width="16.85"/>
    <col collapsed="false" customWidth="true" hidden="false" outlineLevel="0" max="15" min="15" style="0" width="12.57"/>
    <col collapsed="false" customWidth="true" hidden="false" outlineLevel="0" max="16" min="16" style="0" width="12.85"/>
    <col collapsed="false" customWidth="true" hidden="false" outlineLevel="0" max="17" min="17" style="0" width="13.28"/>
    <col collapsed="false" customWidth="true" hidden="false" outlineLevel="0" max="18" min="18" style="0" width="16"/>
    <col collapsed="false" customWidth="true" hidden="false" outlineLevel="0" max="19" min="19" style="0" width="14.28"/>
    <col collapsed="false" customWidth="true" hidden="false" outlineLevel="0" max="20" min="20" style="0" width="16.28"/>
    <col collapsed="false" customWidth="true" hidden="false" outlineLevel="0" max="21" min="21" style="0" width="12.14"/>
    <col collapsed="false" customWidth="true" hidden="false" outlineLevel="0" max="22" min="22" style="0" width="11.14"/>
    <col collapsed="false" customWidth="true" hidden="false" outlineLevel="0" max="23" min="23" style="0" width="15.14"/>
    <col collapsed="false" customWidth="true" hidden="false" outlineLevel="0" max="1025" min="24" style="0" width="8.53"/>
  </cols>
  <sheetData>
    <row r="1" customFormat="false" ht="15" hidden="false" customHeight="false" outlineLevel="0" collapsed="false">
      <c r="J1" s="3"/>
      <c r="K1" s="4"/>
    </row>
    <row r="2" customFormat="false" ht="15" hidden="false" customHeight="false" outlineLevel="0" collapsed="false">
      <c r="A2" s="5" t="s">
        <v>0</v>
      </c>
      <c r="B2" s="6" t="s">
        <v>1</v>
      </c>
      <c r="C2" s="6"/>
      <c r="D2" s="6"/>
      <c r="E2" s="6"/>
      <c r="F2" s="6"/>
      <c r="G2" s="6"/>
      <c r="H2" s="6"/>
      <c r="I2" s="6"/>
      <c r="J2" s="6"/>
      <c r="K2" s="7" t="s">
        <v>2</v>
      </c>
      <c r="L2" s="8" t="s">
        <v>3</v>
      </c>
      <c r="M2" s="9" t="s">
        <v>4</v>
      </c>
      <c r="N2" s="9"/>
      <c r="O2" s="9"/>
      <c r="P2" s="9"/>
      <c r="Q2" s="10" t="s">
        <v>3</v>
      </c>
      <c r="R2" s="9" t="s">
        <v>5</v>
      </c>
      <c r="S2" s="11" t="s">
        <v>3</v>
      </c>
      <c r="T2" s="12" t="s">
        <v>6</v>
      </c>
      <c r="U2" s="11" t="s">
        <v>3</v>
      </c>
      <c r="V2" s="11" t="s">
        <v>7</v>
      </c>
      <c r="W2" s="11" t="s">
        <v>8</v>
      </c>
    </row>
    <row r="3" customFormat="false" ht="15" hidden="false" customHeight="false" outlineLevel="0" collapsed="false">
      <c r="A3" s="5"/>
      <c r="B3" s="6" t="s">
        <v>9</v>
      </c>
      <c r="C3" s="6" t="s">
        <v>10</v>
      </c>
      <c r="D3" s="13" t="s">
        <v>11</v>
      </c>
      <c r="E3" s="11" t="s">
        <v>12</v>
      </c>
      <c r="F3" s="11" t="s">
        <v>13</v>
      </c>
      <c r="G3" s="11" t="s">
        <v>14</v>
      </c>
      <c r="H3" s="11"/>
      <c r="I3" s="13" t="s">
        <v>15</v>
      </c>
      <c r="J3" s="13" t="s">
        <v>16</v>
      </c>
      <c r="K3" s="14" t="s">
        <v>17</v>
      </c>
      <c r="L3" s="8"/>
      <c r="M3" s="10" t="s">
        <v>18</v>
      </c>
      <c r="N3" s="10" t="s">
        <v>19</v>
      </c>
      <c r="O3" s="10" t="s">
        <v>20</v>
      </c>
      <c r="P3" s="10" t="s">
        <v>21</v>
      </c>
      <c r="Q3" s="10"/>
      <c r="R3" s="10" t="s">
        <v>22</v>
      </c>
      <c r="S3" s="11"/>
      <c r="T3" s="15" t="s">
        <v>23</v>
      </c>
      <c r="U3" s="11"/>
      <c r="V3" s="11"/>
      <c r="W3" s="11"/>
    </row>
    <row r="4" customFormat="false" ht="15" hidden="false" customHeight="false" outlineLevel="0" collapsed="false">
      <c r="A4" s="16" t="n">
        <v>1</v>
      </c>
      <c r="B4" s="17" t="n">
        <v>2</v>
      </c>
      <c r="C4" s="17" t="n">
        <v>3</v>
      </c>
      <c r="D4" s="16" t="n">
        <v>4</v>
      </c>
      <c r="E4" s="16" t="n">
        <v>5</v>
      </c>
      <c r="F4" s="16" t="n">
        <v>6</v>
      </c>
      <c r="G4" s="16" t="n">
        <v>8</v>
      </c>
      <c r="H4" s="16"/>
      <c r="I4" s="16" t="n">
        <v>7</v>
      </c>
      <c r="J4" s="16" t="n">
        <v>8</v>
      </c>
      <c r="K4" s="18" t="n">
        <v>9</v>
      </c>
      <c r="L4" s="16" t="n">
        <v>10</v>
      </c>
      <c r="M4" s="16" t="n">
        <v>11</v>
      </c>
      <c r="N4" s="16" t="n">
        <v>12</v>
      </c>
      <c r="O4" s="16" t="n">
        <v>13</v>
      </c>
      <c r="P4" s="16" t="n">
        <v>14</v>
      </c>
      <c r="Q4" s="16" t="n">
        <v>15</v>
      </c>
      <c r="R4" s="16" t="n">
        <v>16</v>
      </c>
      <c r="S4" s="16" t="n">
        <v>17</v>
      </c>
      <c r="T4" s="16" t="n">
        <v>18</v>
      </c>
      <c r="U4" s="16" t="n">
        <v>19</v>
      </c>
      <c r="V4" s="16" t="n">
        <v>20</v>
      </c>
      <c r="W4" s="16" t="n">
        <v>21</v>
      </c>
    </row>
    <row r="5" customFormat="false" ht="14.1" hidden="false" customHeight="false" outlineLevel="0" collapsed="false">
      <c r="A5" s="19" t="n">
        <v>1</v>
      </c>
      <c r="B5" s="20"/>
      <c r="C5" s="20"/>
      <c r="D5" s="21"/>
      <c r="E5" s="22"/>
      <c r="F5" s="22"/>
      <c r="G5" s="11"/>
      <c r="H5" s="23"/>
      <c r="I5" s="23"/>
      <c r="J5" s="24"/>
      <c r="K5" s="25"/>
      <c r="L5" s="26" t="n">
        <f aca="false">IF(K5="S3",25,IF(K5="S2",20,IF(K5="S1/D4",15,IF(K5="D3",10, IF(K5="SMA/D1/D2",5,IF(K5="SMP/SD",1,0))))))</f>
        <v>0</v>
      </c>
      <c r="M5" s="27"/>
      <c r="N5" s="27"/>
      <c r="O5" s="19"/>
      <c r="P5" s="19"/>
      <c r="Q5" s="28" t="n">
        <f aca="false">IF(F5="PELAKSANA",SUM(IF(M5="V",0,0),IF(N5="V",0,0),IF(O5="V",22.5,0),IF(P5="V",17.5,0)),IF(F5="FUNGSIONAL",SUM(IF(M5="V",0,0),IF(N5="V",15,0),IF(O5="V",15,0),IF(P5="V",10,0)),SUM(IF(M5="V",15,0),IF(N5="V",0,0),IF(O5="V",15,0),IF(P5="V",10,0))))</f>
        <v>0</v>
      </c>
      <c r="R5" s="29"/>
      <c r="S5" s="22" t="n">
        <f aca="false">IF(R5="91-100",30,IF(R5="76-90",25,IF(R5="61-75",15,IF(R5="51-60",5,IF(R5="&lt;50",1,0)))))</f>
        <v>0</v>
      </c>
      <c r="T5" s="30"/>
      <c r="U5" s="22" t="n">
        <f aca="false">IF(T5="TIDAK PERNAH",5,IF(T5="RINGAN",3,IF(T5="SEDANG",2,IF(T5="BERAT",1,0))))</f>
        <v>0</v>
      </c>
      <c r="V5" s="22" t="n">
        <f aca="false">SUM(L5,Q5,S5,U5)</f>
        <v>0</v>
      </c>
      <c r="W5" s="31" t="str">
        <f aca="false">IF(V5=0,"-",IF(V5&gt;90,"Sangat Tinggi",IF(V5&gt;80,"Tinggi",IF(V5&gt;70,"Sedang",IF(V5&gt;60,"Rendah","Sangat Rendah")))))</f>
        <v>-</v>
      </c>
    </row>
    <row r="6" customFormat="false" ht="15" hidden="false" customHeight="false" outlineLevel="0" collapsed="false">
      <c r="A6" s="19" t="n">
        <v>2</v>
      </c>
      <c r="B6" s="20"/>
      <c r="C6" s="19"/>
      <c r="D6" s="21"/>
      <c r="E6" s="22"/>
      <c r="F6" s="22"/>
      <c r="G6" s="11"/>
      <c r="H6" s="23"/>
      <c r="I6" s="21"/>
      <c r="J6" s="32"/>
      <c r="K6" s="25"/>
      <c r="L6" s="33" t="n">
        <f aca="false">IF(K6="S3",25,IF(K6="S2",20,IF(K6="S1/D4",15,IF(K6="D3",10, IF(K6="SMA/D1/D2",5,IF(K6="SMP/SD",1,0))))))</f>
        <v>0</v>
      </c>
      <c r="M6" s="27"/>
      <c r="N6" s="27"/>
      <c r="O6" s="19"/>
      <c r="P6" s="19"/>
      <c r="Q6" s="28" t="n">
        <f aca="false">IF(F6="PELAKSANA",SUM(IF(M6="V",0,0),IF(N6="V",0,0),IF(O6="V",22.5,0),IF(P6="V",17.5,0)),IF(F6="FUNGSIONAL",SUM(IF(M6="V",0,0),IF(N6="V",15,0),IF(O6="V",15,0),IF(P6="V",10,0)),SUM(IF(M6="V",15,0),IF(N6="V",0,0),IF(O6="V",15,0),IF(P6="V",10,0))))</f>
        <v>0</v>
      </c>
      <c r="R6" s="29"/>
      <c r="S6" s="22" t="n">
        <f aca="false">IF(R6="91-100",30,IF(R6="76-90",25,IF(R6="61-75",15,IF(R6="51-60",5,IF(R6="&lt;50",1,0)))))</f>
        <v>0</v>
      </c>
      <c r="T6" s="30"/>
      <c r="U6" s="22" t="n">
        <f aca="false">IF(T6="TIDAK PERNAH",5,IF(T6="RINGAN",3,IF(T6="SEDANG",2,IF(T6="BERAT",1,0))))</f>
        <v>0</v>
      </c>
      <c r="V6" s="22" t="n">
        <f aca="false">SUM(L6,Q6,S6,U6)</f>
        <v>0</v>
      </c>
      <c r="W6" s="31" t="str">
        <f aca="false">IF(V6=0,"-",IF(V6&gt;90,"Sangat Tinggi",IF(V6&gt;80,"Tinggi",IF(V6&gt;70,"Sedang",IF(V6&gt;60,"Rendah","Sangat Rendah")))))</f>
        <v>-</v>
      </c>
    </row>
    <row r="7" customFormat="false" ht="15" hidden="false" customHeight="false" outlineLevel="0" collapsed="false">
      <c r="A7" s="19" t="n">
        <v>3</v>
      </c>
      <c r="B7" s="20"/>
      <c r="C7" s="19"/>
      <c r="D7" s="21"/>
      <c r="E7" s="22"/>
      <c r="F7" s="22"/>
      <c r="G7" s="11"/>
      <c r="H7" s="23"/>
      <c r="I7" s="21"/>
      <c r="J7" s="32"/>
      <c r="K7" s="25"/>
      <c r="L7" s="33" t="n">
        <f aca="false">IF(K7="S3",25,IF(K7="S2",20,IF(K7="S1/D4",15,IF(K7="D3",10, IF(K7="SMA/D1/D2",5,IF(K7="SMP/SD",1,0))))))</f>
        <v>0</v>
      </c>
      <c r="M7" s="27"/>
      <c r="N7" s="27"/>
      <c r="O7" s="19"/>
      <c r="P7" s="19"/>
      <c r="Q7" s="28" t="n">
        <f aca="false">IF(F7="PELAKSANA",SUM(IF(M7="V",0,0),IF(N7="V",0,0),IF(O7="V",22.5,0),IF(P7="V",17.5,0)),IF(F7="FUNGSIONAL",SUM(IF(M7="V",0,0),IF(N7="V",15,0),IF(O7="V",15,0),IF(P7="V",10,0)),SUM(IF(M7="V",15,0),IF(N7="V",0,0),IF(O7="V",15,0),IF(P7="V",10,0))))</f>
        <v>0</v>
      </c>
      <c r="R7" s="29"/>
      <c r="S7" s="22" t="n">
        <f aca="false">IF(R7="91-100",30,IF(R7="76-90",25,IF(R7="61-75",15,IF(R7="51-60",5,IF(R7="&lt;50",1,0)))))</f>
        <v>0</v>
      </c>
      <c r="T7" s="30"/>
      <c r="U7" s="22" t="n">
        <f aca="false">IF(T7="TIDAK PERNAH",5,IF(T7="RINGAN",3,IF(T7="SEDANG",2,IF(T7="BERAT",1,0))))</f>
        <v>0</v>
      </c>
      <c r="V7" s="22" t="n">
        <f aca="false">SUM(L7,Q7,S7,U7)</f>
        <v>0</v>
      </c>
      <c r="W7" s="31" t="str">
        <f aca="false">IF(V7=0,"-",IF(V7&gt;90,"Sangat Tinggi",IF(V7&gt;80,"Tinggi",IF(V7&gt;70,"Sedang",IF(V7&gt;60,"Rendah","Sangat Rendah")))))</f>
        <v>-</v>
      </c>
    </row>
    <row r="8" customFormat="false" ht="15" hidden="false" customHeight="false" outlineLevel="0" collapsed="false">
      <c r="A8" s="19" t="n">
        <v>4</v>
      </c>
      <c r="B8" s="20"/>
      <c r="C8" s="19"/>
      <c r="D8" s="21"/>
      <c r="E8" s="22"/>
      <c r="F8" s="22"/>
      <c r="G8" s="11"/>
      <c r="H8" s="23"/>
      <c r="I8" s="21"/>
      <c r="J8" s="32"/>
      <c r="K8" s="25"/>
      <c r="L8" s="33" t="n">
        <f aca="false">IF(K8="S3",25,IF(K8="S2",20,IF(K8="S1/D4",15,IF(K8="D3",10, IF(K8="SMA/D1/D2",5,IF(K8="SMP/SD",1,0))))))</f>
        <v>0</v>
      </c>
      <c r="M8" s="27"/>
      <c r="N8" s="27"/>
      <c r="O8" s="19"/>
      <c r="P8" s="19"/>
      <c r="Q8" s="28" t="n">
        <f aca="false">IF(F8="PELAKSANA",SUM(IF(M8="V",0,0),IF(N8="V",0,0),IF(O8="V",22.5,0),IF(P8="V",17.5,0)),IF(F8="FUNGSIONAL",SUM(IF(M8="V",0,0),IF(N8="V",15,0),IF(O8="V",15,0),IF(P8="V",10,0)),SUM(IF(M8="V",15,0),IF(N8="V",0,0),IF(O8="V",15,0),IF(P8="V",10,0))))</f>
        <v>0</v>
      </c>
      <c r="R8" s="29"/>
      <c r="S8" s="22" t="n">
        <f aca="false">IF(R8="91-100",30,IF(R8="76-90",25,IF(R8="61-75",15,IF(R8="51-60",5,IF(R8="&lt;50",1,0)))))</f>
        <v>0</v>
      </c>
      <c r="T8" s="30"/>
      <c r="U8" s="22" t="n">
        <f aca="false">IF(T8="TIDAK PERNAH",5,IF(T8="RINGAN",3,IF(T8="SEDANG",2,IF(T8="BERAT",1,0))))</f>
        <v>0</v>
      </c>
      <c r="V8" s="22" t="n">
        <f aca="false">SUM(L8,Q8,S8,U8)</f>
        <v>0</v>
      </c>
      <c r="W8" s="31" t="str">
        <f aca="false">IF(V8=0,"-",IF(V8&gt;90,"Sangat Tinggi",IF(V8&gt;80,"Tinggi",IF(V8&gt;70,"Sedang",IF(V8&gt;60,"Rendah","Sangat Rendah")))))</f>
        <v>-</v>
      </c>
    </row>
    <row r="9" customFormat="false" ht="15" hidden="false" customHeight="false" outlineLevel="0" collapsed="false">
      <c r="A9" s="19" t="n">
        <v>5</v>
      </c>
      <c r="B9" s="20"/>
      <c r="C9" s="19"/>
      <c r="D9" s="21"/>
      <c r="E9" s="22"/>
      <c r="F9" s="22"/>
      <c r="G9" s="11"/>
      <c r="H9" s="23"/>
      <c r="I9" s="21"/>
      <c r="J9" s="32"/>
      <c r="K9" s="25"/>
      <c r="L9" s="33" t="n">
        <f aca="false">IF(K9="S3",25,IF(K9="S2",20,IF(K9="S1/D4",15,IF(K9="D3",10, IF(K9="SMA/D1/D2",5,IF(K9="SMP/SD",1,0))))))</f>
        <v>0</v>
      </c>
      <c r="M9" s="27"/>
      <c r="N9" s="27"/>
      <c r="O9" s="19"/>
      <c r="P9" s="19"/>
      <c r="Q9" s="28" t="n">
        <f aca="false">IF(F9="PELAKSANA",SUM(IF(M9="V",0,0),IF(N9="V",0,0),IF(O9="V",22.5,0),IF(P9="V",17.5,0)),IF(F9="FUNGSIONAL",SUM(IF(M9="V",0,0),IF(N9="V",15,0),IF(O9="V",15,0),IF(P9="V",10,0)),SUM(IF(M9="V",15,0),IF(N9="V",0,0),IF(O9="V",15,0),IF(P9="V",10,0))))</f>
        <v>0</v>
      </c>
      <c r="R9" s="29"/>
      <c r="S9" s="22" t="n">
        <f aca="false">IF(R9="91-100",30,IF(R9="76-90",25,IF(R9="61-75",15,IF(R9="51-60",5,IF(R9="&lt;50",1,0)))))</f>
        <v>0</v>
      </c>
      <c r="T9" s="30"/>
      <c r="U9" s="22" t="n">
        <f aca="false">IF(T9="TIDAK PERNAH",5,IF(T9="RINGAN",3,IF(T9="SEDANG",2,IF(T9="BERAT",1,0))))</f>
        <v>0</v>
      </c>
      <c r="V9" s="22" t="n">
        <f aca="false">SUM(L9,Q9,S9,U9)</f>
        <v>0</v>
      </c>
      <c r="W9" s="31" t="str">
        <f aca="false">IF(V9=0,"-",IF(V9&gt;90,"Sangat Tinggi",IF(V9&gt;80,"Tinggi",IF(V9&gt;70,"Sedang",IF(V9&gt;60,"Rendah","Sangat Rendah")))))</f>
        <v>-</v>
      </c>
    </row>
    <row r="10" customFormat="false" ht="15" hidden="false" customHeight="true" outlineLevel="0" collapsed="false">
      <c r="A10" s="19" t="n">
        <v>6</v>
      </c>
      <c r="B10" s="20"/>
      <c r="C10" s="19"/>
      <c r="D10" s="21"/>
      <c r="E10" s="22"/>
      <c r="F10" s="22"/>
      <c r="G10" s="11"/>
      <c r="H10" s="23"/>
      <c r="I10" s="21"/>
      <c r="J10" s="32"/>
      <c r="K10" s="25"/>
      <c r="L10" s="33" t="n">
        <f aca="false">IF(K10="S3",25,IF(K10="S2",20,IF(K10="S1/D4",15,IF(K10="D3",10, IF(K10="SMA/D1/D2",5,IF(K10="SMP/SD",1,0))))))</f>
        <v>0</v>
      </c>
      <c r="M10" s="27"/>
      <c r="N10" s="27"/>
      <c r="O10" s="19"/>
      <c r="P10" s="19"/>
      <c r="Q10" s="28" t="n">
        <f aca="false">IF(F10="PELAKSANA",SUM(IF(M10="V",0,0),IF(N10="V",0,0),IF(O10="V",22.5,0),IF(P10="V",17.5,0)),IF(F10="FUNGSIONAL",SUM(IF(M10="V",0,0),IF(N10="V",15,0),IF(O10="V",15,0),IF(P10="V",10,0)),SUM(IF(M10="V",15,0),IF(N10="V",0,0),IF(O10="V",15,0),IF(P10="V",10,0))))</f>
        <v>0</v>
      </c>
      <c r="R10" s="29"/>
      <c r="S10" s="22" t="n">
        <f aca="false">IF(R10="91-100",30,IF(R10="76-90",25,IF(R10="61-75",15,IF(R10="51-60",5,IF(R10="&lt;50",1,0)))))</f>
        <v>0</v>
      </c>
      <c r="T10" s="30"/>
      <c r="U10" s="22" t="n">
        <f aca="false">IF(T10="TIDAK PERNAH",5,IF(T10="RINGAN",3,IF(T10="SEDANG",2,IF(T10="BERAT",1,0))))</f>
        <v>0</v>
      </c>
      <c r="V10" s="22" t="n">
        <f aca="false">SUM(L10,Q10,S10,U10)</f>
        <v>0</v>
      </c>
      <c r="W10" s="31" t="str">
        <f aca="false">IF(V10=0,"-",IF(V10&gt;90,"Sangat Tinggi",IF(V10&gt;80,"Tinggi",IF(V10&gt;70,"Sedang",IF(V10&gt;60,"Rendah","Sangat Rendah")))))</f>
        <v>-</v>
      </c>
    </row>
    <row r="11" customFormat="false" ht="15" hidden="false" customHeight="true" outlineLevel="0" collapsed="false">
      <c r="A11" s="19" t="n">
        <v>7</v>
      </c>
      <c r="B11" s="20"/>
      <c r="C11" s="19"/>
      <c r="D11" s="21"/>
      <c r="E11" s="22"/>
      <c r="F11" s="22"/>
      <c r="G11" s="11"/>
      <c r="H11" s="23"/>
      <c r="I11" s="21"/>
      <c r="J11" s="32"/>
      <c r="K11" s="25"/>
      <c r="L11" s="33" t="n">
        <f aca="false">IF(K11="S3",25,IF(K11="S2",20,IF(K11="S1/D4",15,IF(K11="D3",10, IF(K11="SMA/D1/D2",5,IF(K11="SMP/SD",1,0))))))</f>
        <v>0</v>
      </c>
      <c r="M11" s="27"/>
      <c r="N11" s="27"/>
      <c r="O11" s="19"/>
      <c r="P11" s="19"/>
      <c r="Q11" s="28" t="n">
        <f aca="false">IF(F11="PELAKSANA",SUM(IF(M11="V",0,0),IF(N11="V",0,0),IF(O11="V",22.5,0),IF(P11="V",17.5,0)),IF(F11="FUNGSIONAL",SUM(IF(M11="V",0,0),IF(N11="V",15,0),IF(O11="V",15,0),IF(P11="V",10,0)),SUM(IF(M11="V",15,0),IF(N11="V",0,0),IF(O11="V",15,0),IF(P11="V",10,0))))</f>
        <v>0</v>
      </c>
      <c r="R11" s="29"/>
      <c r="S11" s="22" t="n">
        <f aca="false">IF(R11="91-100",30,IF(R11="76-90",25,IF(R11="61-75",15,IF(R11="51-60",5,IF(R11="&lt;50",1,0)))))</f>
        <v>0</v>
      </c>
      <c r="T11" s="30"/>
      <c r="U11" s="22" t="n">
        <f aca="false">IF(T11="TIDAK PERNAH",5,IF(T11="RINGAN",3,IF(T11="SEDANG",2,IF(T11="BERAT",1,0))))</f>
        <v>0</v>
      </c>
      <c r="V11" s="22" t="n">
        <f aca="false">SUM(L11,Q11,S11,U11)</f>
        <v>0</v>
      </c>
      <c r="W11" s="31" t="str">
        <f aca="false">IF(V11=0,"-",IF(V11&gt;90,"Sangat Tinggi",IF(V11&gt;80,"Tinggi",IF(V11&gt;70,"Sedang",IF(V11&gt;60,"Rendah","Sangat Rendah")))))</f>
        <v>-</v>
      </c>
    </row>
    <row r="12" customFormat="false" ht="15" hidden="false" customHeight="true" outlineLevel="0" collapsed="false">
      <c r="A12" s="19" t="n">
        <v>8</v>
      </c>
      <c r="B12" s="20"/>
      <c r="C12" s="19"/>
      <c r="D12" s="21"/>
      <c r="E12" s="22"/>
      <c r="F12" s="22"/>
      <c r="G12" s="11"/>
      <c r="H12" s="23"/>
      <c r="I12" s="21"/>
      <c r="J12" s="32"/>
      <c r="K12" s="25"/>
      <c r="L12" s="33" t="n">
        <f aca="false">IF(K12="S3",25,IF(K12="S2",20,IF(K12="S1/D4",15,IF(K12="D3",10, IF(K12="SMA/D1/D2",5,IF(K12="SMP/SD",1,0))))))</f>
        <v>0</v>
      </c>
      <c r="M12" s="27"/>
      <c r="N12" s="27"/>
      <c r="O12" s="19"/>
      <c r="P12" s="19"/>
      <c r="Q12" s="28" t="n">
        <f aca="false">IF(F12="PELAKSANA",SUM(IF(M12="V",0,0),IF(N12="V",0,0),IF(O12="V",22.5,0),IF(P12="V",17.5,0)),IF(F12="FUNGSIONAL",SUM(IF(M12="V",0,0),IF(N12="V",15,0),IF(O12="V",15,0),IF(P12="V",10,0)),SUM(IF(M12="V",15,0),IF(N12="V",0,0),IF(O12="V",15,0),IF(P12="V",10,0))))</f>
        <v>0</v>
      </c>
      <c r="R12" s="29"/>
      <c r="S12" s="22" t="n">
        <f aca="false">IF(R12="91-100",30,IF(R12="76-90",25,IF(R12="61-75",15,IF(R12="51-60",5,IF(R12="&lt;50",1,0)))))</f>
        <v>0</v>
      </c>
      <c r="T12" s="30"/>
      <c r="U12" s="22" t="n">
        <f aca="false">IF(T12="TIDAK PERNAH",5,IF(T12="RINGAN",3,IF(T12="SEDANG",2,IF(T12="BERAT",1,0))))</f>
        <v>0</v>
      </c>
      <c r="V12" s="22" t="n">
        <f aca="false">SUM(L12,Q12,S12,U12)</f>
        <v>0</v>
      </c>
      <c r="W12" s="31" t="str">
        <f aca="false">IF(V12=0,"-",IF(V12&gt;90,"Sangat Tinggi",IF(V12&gt;80,"Tinggi",IF(V12&gt;70,"Sedang",IF(V12&gt;60,"Rendah","Sangat Rendah")))))</f>
        <v>-</v>
      </c>
    </row>
    <row r="13" customFormat="false" ht="15" hidden="false" customHeight="false" outlineLevel="0" collapsed="false">
      <c r="A13" s="19" t="n">
        <v>9</v>
      </c>
      <c r="B13" s="20"/>
      <c r="C13" s="19"/>
      <c r="D13" s="21"/>
      <c r="E13" s="22"/>
      <c r="F13" s="22"/>
      <c r="G13" s="11"/>
      <c r="H13" s="23"/>
      <c r="I13" s="21"/>
      <c r="J13" s="32"/>
      <c r="K13" s="25"/>
      <c r="L13" s="33" t="n">
        <f aca="false">IF(K13="S3",25,IF(K13="S2",20,IF(K13="S1/D4",15,IF(K13="D3",10, IF(K13="SMA/D1/D2",5,IF(K13="SMP/SD",1,0))))))</f>
        <v>0</v>
      </c>
      <c r="M13" s="27"/>
      <c r="N13" s="27"/>
      <c r="O13" s="19"/>
      <c r="P13" s="19"/>
      <c r="Q13" s="28" t="n">
        <f aca="false">IF(F13="PELAKSANA",SUM(IF(M13="V",0,0),IF(N13="V",0,0),IF(O13="V",22.5,0),IF(P13="V",17.5,0)),IF(F13="FUNGSIONAL",SUM(IF(M13="V",0,0),IF(N13="V",15,0),IF(O13="V",15,0),IF(P13="V",10,0)),SUM(IF(M13="V",15,0),IF(N13="V",0,0),IF(O13="V",15,0),IF(P13="V",10,0))))</f>
        <v>0</v>
      </c>
      <c r="R13" s="29"/>
      <c r="S13" s="22" t="n">
        <f aca="false">IF(R13="91-100",30,IF(R13="76-90",25,IF(R13="61-75",15,IF(R13="51-60",5,IF(R13="&lt;50",1,0)))))</f>
        <v>0</v>
      </c>
      <c r="T13" s="30"/>
      <c r="U13" s="22" t="n">
        <f aca="false">IF(T13="TIDAK PERNAH",5,IF(T13="RINGAN",3,IF(T13="SEDANG",2,IF(T13="BERAT",1,0))))</f>
        <v>0</v>
      </c>
      <c r="V13" s="22" t="n">
        <f aca="false">SUM(L13,Q13,S13,U13)</f>
        <v>0</v>
      </c>
      <c r="W13" s="31" t="str">
        <f aca="false">IF(V13=0,"-",IF(V13&gt;90,"Sangat Tinggi",IF(V13&gt;80,"Tinggi",IF(V13&gt;70,"Sedang",IF(V13&gt;60,"Rendah","Sangat Rendah")))))</f>
        <v>-</v>
      </c>
    </row>
    <row r="14" customFormat="false" ht="15" hidden="false" customHeight="true" outlineLevel="0" collapsed="false">
      <c r="A14" s="19" t="n">
        <v>10</v>
      </c>
      <c r="B14" s="20"/>
      <c r="C14" s="19"/>
      <c r="D14" s="21"/>
      <c r="E14" s="22"/>
      <c r="F14" s="22"/>
      <c r="G14" s="11"/>
      <c r="H14" s="23"/>
      <c r="I14" s="21"/>
      <c r="J14" s="32"/>
      <c r="K14" s="25"/>
      <c r="L14" s="33" t="n">
        <f aca="false">IF(K14="S3",25,IF(K14="S2",20,IF(K14="S1/D4",15,IF(K14="D3",10, IF(K14="SMA/D1/D2",5,IF(K14="SMP/SD",1,0))))))</f>
        <v>0</v>
      </c>
      <c r="M14" s="27"/>
      <c r="N14" s="27"/>
      <c r="O14" s="19"/>
      <c r="P14" s="19"/>
      <c r="Q14" s="28" t="n">
        <f aca="false">IF(F14="PELAKSANA",SUM(IF(M14="V",0,0),IF(N14="V",0,0),IF(O14="V",22.5,0),IF(P14="V",17.5,0)),IF(F14="FUNGSIONAL",SUM(IF(M14="V",0,0),IF(N14="V",15,0),IF(O14="V",15,0),IF(P14="V",10,0)),SUM(IF(M14="V",15,0),IF(N14="V",0,0),IF(O14="V",15,0),IF(P14="V",10,0))))</f>
        <v>0</v>
      </c>
      <c r="R14" s="29"/>
      <c r="S14" s="22" t="n">
        <f aca="false">IF(R14="91-100",30,IF(R14="76-90",25,IF(R14="61-75",15,IF(R14="51-60",5,IF(R14="&lt;50",1,0)))))</f>
        <v>0</v>
      </c>
      <c r="T14" s="30"/>
      <c r="U14" s="22" t="n">
        <f aca="false">IF(T14="TIDAK PERNAH",5,IF(T14="RINGAN",3,IF(T14="SEDANG",2,IF(T14="BERAT",1,0))))</f>
        <v>0</v>
      </c>
      <c r="V14" s="22" t="n">
        <f aca="false">SUM(L14,Q14,S14,U14)</f>
        <v>0</v>
      </c>
      <c r="W14" s="31" t="str">
        <f aca="false">IF(V14=0,"-",IF(V14&gt;90,"Sangat Tinggi",IF(V14&gt;80,"Tinggi",IF(V14&gt;70,"Sedang",IF(V14&gt;60,"Rendah","Sangat Rendah")))))</f>
        <v>-</v>
      </c>
    </row>
    <row r="15" customFormat="false" ht="15" hidden="false" customHeight="true" outlineLevel="0" collapsed="false">
      <c r="A15" s="19" t="n">
        <v>10</v>
      </c>
      <c r="B15" s="20"/>
      <c r="C15" s="19"/>
      <c r="D15" s="21"/>
      <c r="E15" s="22"/>
      <c r="F15" s="22"/>
      <c r="G15" s="11"/>
      <c r="H15" s="23"/>
      <c r="I15" s="21"/>
      <c r="J15" s="32"/>
      <c r="K15" s="25"/>
      <c r="L15" s="33" t="n">
        <f aca="false">IF(K15="S3",25,IF(K15="S2",20,IF(K15="S1/D4",15,IF(K15="D3",10, IF(K15="SMA/D1/D2",5,IF(K15="SMP/SD",1,0))))))</f>
        <v>0</v>
      </c>
      <c r="M15" s="27"/>
      <c r="N15" s="27"/>
      <c r="O15" s="19"/>
      <c r="P15" s="19"/>
      <c r="Q15" s="28" t="n">
        <f aca="false">IF(F15="PELAKSANA",SUM(IF(M15="V",0,0),IF(N15="V",0,0),IF(O15="V",22.5,0),IF(P15="V",17.5,0)),IF(F15="FUNGSIONAL",SUM(IF(M15="V",0,0),IF(N15="V",15,0),IF(O15="V",15,0),IF(P15="V",10,0)),SUM(IF(M15="V",15,0),IF(N15="V",0,0),IF(O15="V",15,0),IF(P15="V",10,0))))</f>
        <v>0</v>
      </c>
      <c r="R15" s="29"/>
      <c r="S15" s="22" t="n">
        <f aca="false">IF(R15="91-100",30,IF(R15="76-90",25,IF(R15="61-75",15,IF(R15="51-60",5,IF(R15="&lt;50",1,0)))))</f>
        <v>0</v>
      </c>
      <c r="T15" s="30"/>
      <c r="U15" s="22" t="n">
        <f aca="false">IF(T15="TIDAK PERNAH",5,IF(T15="RINGAN",3,IF(T15="SEDANG",2,IF(T15="BERAT",1,0))))</f>
        <v>0</v>
      </c>
      <c r="V15" s="22" t="n">
        <f aca="false">SUM(L15,Q15,S15,U15)</f>
        <v>0</v>
      </c>
      <c r="W15" s="31" t="str">
        <f aca="false">IF(V15=0,"-",IF(V15&gt;90,"Sangat Tinggi",IF(V15&gt;80,"Tinggi",IF(V15&gt;70,"Sedang",IF(V15&gt;60,"Rendah","Sangat Rendah")))))</f>
        <v>-</v>
      </c>
    </row>
    <row r="16" customFormat="false" ht="15.75" hidden="false" customHeight="true" outlineLevel="0" collapsed="false">
      <c r="A16" s="19" t="n">
        <v>11</v>
      </c>
      <c r="B16" s="20"/>
      <c r="C16" s="19"/>
      <c r="D16" s="21"/>
      <c r="E16" s="22"/>
      <c r="F16" s="22"/>
      <c r="G16" s="11"/>
      <c r="H16" s="23"/>
      <c r="I16" s="21"/>
      <c r="J16" s="32"/>
      <c r="K16" s="25"/>
      <c r="L16" s="33" t="n">
        <f aca="false">IF(K16="S3",25,IF(K16="S2",20,IF(K16="S1/D4",15,IF(K16="D3",10, IF(K16="SMA/D1/D2",5,IF(K16="SMP/SD",1,0))))))</f>
        <v>0</v>
      </c>
      <c r="M16" s="27"/>
      <c r="N16" s="27"/>
      <c r="O16" s="19"/>
      <c r="P16" s="19"/>
      <c r="Q16" s="28" t="n">
        <f aca="false">IF(F16="PELAKSANA",SUM(IF(M16="V",0,0),IF(N16="V",0,0),IF(O16="V",22.5,0),IF(P16="V",17.5,0)),IF(F16="FUNGSIONAL",SUM(IF(M16="V",0,0),IF(N16="V",15,0),IF(O16="V",15,0),IF(P16="V",10,0)),SUM(IF(M16="V",15,0),IF(N16="V",0,0),IF(O16="V",15,0),IF(P16="V",10,0))))</f>
        <v>0</v>
      </c>
      <c r="R16" s="29"/>
      <c r="S16" s="22" t="n">
        <f aca="false">IF(R16="91-100",30,IF(R16="76-90",25,IF(R16="61-75",15,IF(R16="51-60",5,IF(R16="&lt;50",1,0)))))</f>
        <v>0</v>
      </c>
      <c r="T16" s="30"/>
      <c r="U16" s="22" t="n">
        <f aca="false">IF(T16="TIDAK PERNAH",5,IF(T16="RINGAN",3,IF(T16="SEDANG",2,IF(T16="BERAT",1,0))))</f>
        <v>0</v>
      </c>
      <c r="V16" s="22" t="n">
        <f aca="false">SUM(L16,Q16,S16,U16)</f>
        <v>0</v>
      </c>
      <c r="W16" s="31" t="str">
        <f aca="false">IF(V16=0,"-",IF(V16&gt;90,"Sangat Tinggi",IF(V16&gt;80,"Tinggi",IF(V16&gt;70,"Sedang",IF(V16&gt;60,"Rendah","Sangat Rendah")))))</f>
        <v>-</v>
      </c>
    </row>
    <row r="17" customFormat="false" ht="15" hidden="false" customHeight="true" outlineLevel="0" collapsed="false">
      <c r="A17" s="19" t="n">
        <v>12</v>
      </c>
      <c r="B17" s="20"/>
      <c r="C17" s="19"/>
      <c r="D17" s="21"/>
      <c r="E17" s="22"/>
      <c r="F17" s="22"/>
      <c r="G17" s="11"/>
      <c r="H17" s="23"/>
      <c r="I17" s="21"/>
      <c r="J17" s="32"/>
      <c r="K17" s="25"/>
      <c r="L17" s="33" t="n">
        <f aca="false">IF(K17="S3",25,IF(K17="S2",20,IF(K17="S1/D4",15,IF(K17="D3",10, IF(K17="SMA/D1/D2",5,IF(K17="SMP/SD",1,0))))))</f>
        <v>0</v>
      </c>
      <c r="M17" s="27"/>
      <c r="N17" s="27"/>
      <c r="O17" s="19"/>
      <c r="P17" s="19"/>
      <c r="Q17" s="28" t="n">
        <f aca="false">IF(F17="PELAKSANA",SUM(IF(M17="V",0,0),IF(N17="V",0,0),IF(O17="V",22.5,0),IF(P17="V",17.5,0)),IF(F17="FUNGSIONAL",SUM(IF(M17="V",0,0),IF(N17="V",15,0),IF(O17="V",15,0),IF(P17="V",10,0)),SUM(IF(M17="V",15,0),IF(N17="V",0,0),IF(O17="V",15,0),IF(P17="V",10,0))))</f>
        <v>0</v>
      </c>
      <c r="R17" s="29"/>
      <c r="S17" s="22" t="n">
        <f aca="false">IF(R17="91-100",30,IF(R17="76-90",25,IF(R17="61-75",15,IF(R17="51-60",5,IF(R17="&lt;50",1,0)))))</f>
        <v>0</v>
      </c>
      <c r="T17" s="30"/>
      <c r="U17" s="22" t="n">
        <f aca="false">IF(T17="TIDAK PERNAH",5,IF(T17="RINGAN",3,IF(T17="SEDANG",2,IF(T17="BERAT",1,0))))</f>
        <v>0</v>
      </c>
      <c r="V17" s="22" t="n">
        <f aca="false">SUM(L17,Q17,S17,U17)</f>
        <v>0</v>
      </c>
      <c r="W17" s="31" t="str">
        <f aca="false">IF(V17=0,"-",IF(V17&gt;90,"Sangat Tinggi",IF(V17&gt;80,"Tinggi",IF(V17&gt;70,"Sedang",IF(V17&gt;60,"Rendah","Sangat Rendah")))))</f>
        <v>-</v>
      </c>
    </row>
    <row r="18" customFormat="false" ht="15" hidden="false" customHeight="true" outlineLevel="0" collapsed="false">
      <c r="A18" s="19" t="n">
        <v>13</v>
      </c>
      <c r="B18" s="20"/>
      <c r="C18" s="19"/>
      <c r="D18" s="21"/>
      <c r="E18" s="22"/>
      <c r="F18" s="22"/>
      <c r="G18" s="11"/>
      <c r="H18" s="23"/>
      <c r="I18" s="21"/>
      <c r="J18" s="32"/>
      <c r="K18" s="25"/>
      <c r="L18" s="33" t="n">
        <f aca="false">IF(K18="S3",25,IF(K18="S2",20,IF(K18="S1/D4",15,IF(K18="D3",10, IF(K18="SMA/D1/D2",5,IF(K18="SMP/SD",1,0))))))</f>
        <v>0</v>
      </c>
      <c r="M18" s="27"/>
      <c r="N18" s="27"/>
      <c r="O18" s="19"/>
      <c r="P18" s="19"/>
      <c r="Q18" s="28" t="n">
        <f aca="false">IF(F18="PELAKSANA",SUM(IF(M18="V",0,0),IF(N18="V",0,0),IF(O18="V",22.5,0),IF(P18="V",17.5,0)),IF(F18="FUNGSIONAL",SUM(IF(M18="V",0,0),IF(N18="V",15,0),IF(O18="V",15,0),IF(P18="V",10,0)),SUM(IF(M18="V",15,0),IF(N18="V",0,0),IF(O18="V",15,0),IF(P18="V",10,0))))</f>
        <v>0</v>
      </c>
      <c r="R18" s="29"/>
      <c r="S18" s="22" t="n">
        <f aca="false">IF(R18="91-100",30,IF(R18="76-90",25,IF(R18="61-75",15,IF(R18="51-60",5,IF(R18="&lt;50",1,0)))))</f>
        <v>0</v>
      </c>
      <c r="T18" s="30"/>
      <c r="U18" s="22" t="n">
        <f aca="false">IF(T18="TIDAK PERNAH",5,IF(T18="RINGAN",3,IF(T18="SEDANG",2,IF(T18="BERAT",1,0))))</f>
        <v>0</v>
      </c>
      <c r="V18" s="22" t="n">
        <f aca="false">SUM(L18,Q18,S18,U18)</f>
        <v>0</v>
      </c>
      <c r="W18" s="31" t="str">
        <f aca="false">IF(V18=0,"-",IF(V18&gt;90,"Sangat Tinggi",IF(V18&gt;80,"Tinggi",IF(V18&gt;70,"Sedang",IF(V18&gt;60,"Rendah","Sangat Rendah")))))</f>
        <v>-</v>
      </c>
    </row>
    <row r="19" customFormat="false" ht="15" hidden="false" customHeight="true" outlineLevel="0" collapsed="false">
      <c r="A19" s="19" t="n">
        <v>14</v>
      </c>
      <c r="B19" s="20"/>
      <c r="C19" s="19"/>
      <c r="D19" s="21"/>
      <c r="E19" s="22"/>
      <c r="F19" s="22"/>
      <c r="G19" s="11"/>
      <c r="H19" s="23"/>
      <c r="I19" s="21"/>
      <c r="J19" s="32"/>
      <c r="K19" s="25"/>
      <c r="L19" s="33" t="n">
        <f aca="false">IF(K19="S3",25,IF(K19="S2",20,IF(K19="S1/D4",15,IF(K19="D3",10, IF(K19="SMA/D1/D2",5,IF(K19="SMP/SD",1,0))))))</f>
        <v>0</v>
      </c>
      <c r="M19" s="27"/>
      <c r="N19" s="27"/>
      <c r="O19" s="19"/>
      <c r="P19" s="19"/>
      <c r="Q19" s="28" t="n">
        <f aca="false">IF(F19="PELAKSANA",SUM(IF(M19="V",0,0),IF(N19="V",0,0),IF(O19="V",22.5,0),IF(P19="V",17.5,0)),IF(F19="FUNGSIONAL",SUM(IF(M19="V",0,0),IF(N19="V",15,0),IF(O19="V",15,0),IF(P19="V",10,0)),SUM(IF(M19="V",15,0),IF(N19="V",0,0),IF(O19="V",15,0),IF(P19="V",10,0))))</f>
        <v>0</v>
      </c>
      <c r="R19" s="29"/>
      <c r="S19" s="22" t="n">
        <f aca="false">IF(R19="91-100",30,IF(R19="76-90",25,IF(R19="61-75",15,IF(R19="51-60",5,IF(R19="&lt;50",1,0)))))</f>
        <v>0</v>
      </c>
      <c r="T19" s="30"/>
      <c r="U19" s="22" t="n">
        <f aca="false">IF(T19="TIDAK PERNAH",5,IF(T19="RINGAN",3,IF(T19="SEDANG",2,IF(T19="BERAT",1,0))))</f>
        <v>0</v>
      </c>
      <c r="V19" s="22" t="n">
        <f aca="false">SUM(L19,Q19,S19,U19)</f>
        <v>0</v>
      </c>
      <c r="W19" s="31" t="str">
        <f aca="false">IF(V19=0,"-",IF(V19&gt;90,"Sangat Tinggi",IF(V19&gt;80,"Tinggi",IF(V19&gt;70,"Sedang",IF(V19&gt;60,"Rendah","Sangat Rendah")))))</f>
        <v>-</v>
      </c>
    </row>
    <row r="20" customFormat="false" ht="15.75" hidden="false" customHeight="true" outlineLevel="0" collapsed="false">
      <c r="A20" s="19" t="n">
        <v>15</v>
      </c>
      <c r="B20" s="20"/>
      <c r="C20" s="19"/>
      <c r="D20" s="21"/>
      <c r="E20" s="22"/>
      <c r="F20" s="22"/>
      <c r="G20" s="11"/>
      <c r="H20" s="23"/>
      <c r="I20" s="21"/>
      <c r="J20" s="32"/>
      <c r="K20" s="25"/>
      <c r="L20" s="33" t="n">
        <f aca="false">IF(K20="S3",25,IF(K20="S2",20,IF(K20="S1/D4",15,IF(K20="D3",10, IF(K20="SMA/D1/D2",5,IF(K20="SMP/SD",1,0))))))</f>
        <v>0</v>
      </c>
      <c r="M20" s="27"/>
      <c r="N20" s="27"/>
      <c r="O20" s="19"/>
      <c r="P20" s="19"/>
      <c r="Q20" s="28" t="n">
        <f aca="false">IF(F20="PELAKSANA",SUM(IF(M20="V",0,0),IF(N20="V",0,0),IF(O20="V",22.5,0),IF(P20="V",17.5,0)),IF(F20="FUNGSIONAL",SUM(IF(M20="V",0,0),IF(N20="V",15,0),IF(O20="V",15,0),IF(P20="V",10,0)),SUM(IF(M20="V",15,0),IF(N20="V",0,0),IF(O20="V",15,0),IF(P20="V",10,0))))</f>
        <v>0</v>
      </c>
      <c r="R20" s="29"/>
      <c r="S20" s="22" t="n">
        <f aca="false">IF(R20="91-100",30,IF(R20="76-90",25,IF(R20="61-75",15,IF(R20="51-60",5,IF(R20="&lt;50",1,0)))))</f>
        <v>0</v>
      </c>
      <c r="T20" s="30"/>
      <c r="U20" s="22" t="n">
        <f aca="false">IF(T20="TIDAK PERNAH",5,IF(T20="RINGAN",3,IF(T20="SEDANG",2,IF(T20="BERAT",1,0))))</f>
        <v>0</v>
      </c>
      <c r="V20" s="22" t="n">
        <f aca="false">SUM(L20,Q20,S20,U20)</f>
        <v>0</v>
      </c>
      <c r="W20" s="31" t="str">
        <f aca="false">IF(V20=0,"-",IF(V20&gt;90,"Sangat Tinggi",IF(V20&gt;80,"Tinggi",IF(V20&gt;70,"Sedang",IF(V20&gt;60,"Rendah","Sangat Rendah")))))</f>
        <v>-</v>
      </c>
    </row>
    <row r="21" customFormat="false" ht="15.75" hidden="false" customHeight="true" outlineLevel="0" collapsed="false">
      <c r="A21" s="19" t="n">
        <v>16</v>
      </c>
      <c r="B21" s="20"/>
      <c r="C21" s="19"/>
      <c r="D21" s="21"/>
      <c r="E21" s="22"/>
      <c r="F21" s="22"/>
      <c r="G21" s="11"/>
      <c r="H21" s="23"/>
      <c r="I21" s="21"/>
      <c r="J21" s="32"/>
      <c r="K21" s="25"/>
      <c r="L21" s="33" t="n">
        <f aca="false">IF(K21="S3",25,IF(K21="S2",20,IF(K21="S1/D4",15,IF(K21="D3",10, IF(K21="SMA/D1/D2",5,IF(K21="SMP/SD",1,0))))))</f>
        <v>0</v>
      </c>
      <c r="M21" s="27"/>
      <c r="N21" s="27"/>
      <c r="O21" s="19"/>
      <c r="P21" s="19"/>
      <c r="Q21" s="28" t="n">
        <f aca="false">IF(F21="PELAKSANA",SUM(IF(M21="V",0,0),IF(N21="V",0,0),IF(O21="V",22.5,0),IF(P21="V",17.5,0)),IF(F21="FUNGSIONAL",SUM(IF(M21="V",0,0),IF(N21="V",15,0),IF(O21="V",15,0),IF(P21="V",10,0)),SUM(IF(M21="V",15,0),IF(N21="V",0,0),IF(O21="V",15,0),IF(P21="V",10,0))))</f>
        <v>0</v>
      </c>
      <c r="R21" s="29"/>
      <c r="S21" s="22" t="n">
        <f aca="false">IF(R21="91-100",30,IF(R21="76-90",25,IF(R21="61-75",15,IF(R21="51-60",5,IF(R21="&lt;50",1,0)))))</f>
        <v>0</v>
      </c>
      <c r="T21" s="30"/>
      <c r="U21" s="22" t="n">
        <f aca="false">IF(T21="TIDAK PERNAH",5,IF(T21="RINGAN",3,IF(T21="SEDANG",2,IF(T21="BERAT",1,0))))</f>
        <v>0</v>
      </c>
      <c r="V21" s="22" t="n">
        <f aca="false">SUM(L21,Q21,S21,U21)</f>
        <v>0</v>
      </c>
      <c r="W21" s="31" t="str">
        <f aca="false">IF(V21=0,"-",IF(V21&gt;90,"Sangat Tinggi",IF(V21&gt;80,"Tinggi",IF(V21&gt;70,"Sedang",IF(V21&gt;60,"Rendah","Sangat Rendah")))))</f>
        <v>-</v>
      </c>
    </row>
    <row r="22" customFormat="false" ht="15.75" hidden="false" customHeight="true" outlineLevel="0" collapsed="false">
      <c r="A22" s="19" t="n">
        <v>17</v>
      </c>
      <c r="B22" s="20"/>
      <c r="C22" s="19"/>
      <c r="D22" s="21"/>
      <c r="E22" s="22"/>
      <c r="F22" s="22"/>
      <c r="G22" s="11"/>
      <c r="H22" s="23"/>
      <c r="I22" s="21"/>
      <c r="J22" s="32"/>
      <c r="K22" s="25"/>
      <c r="L22" s="33" t="n">
        <f aca="false">IF(K22="S3",25,IF(K22="S2",20,IF(K22="S1/D4",15,IF(K22="D3",10, IF(K22="SMA/D1/D2",5,IF(K22="SMP/SD",1,0))))))</f>
        <v>0</v>
      </c>
      <c r="M22" s="27"/>
      <c r="N22" s="27"/>
      <c r="O22" s="19"/>
      <c r="P22" s="19"/>
      <c r="Q22" s="28" t="n">
        <f aca="false">IF(F22="PELAKSANA",SUM(IF(M22="V",0,0),IF(N22="V",0,0),IF(O22="V",22.5,0),IF(P22="V",17.5,0)),IF(F22="FUNGSIONAL",SUM(IF(M22="V",0,0),IF(N22="V",15,0),IF(O22="V",15,0),IF(P22="V",10,0)),SUM(IF(M22="V",15,0),IF(N22="V",0,0),IF(O22="V",15,0),IF(P22="V",10,0))))</f>
        <v>0</v>
      </c>
      <c r="R22" s="29"/>
      <c r="S22" s="22" t="n">
        <f aca="false">IF(R22="91-100",30,IF(R22="76-90",25,IF(R22="61-75",15,IF(R22="51-60",5,IF(R22="&lt;50",1,0)))))</f>
        <v>0</v>
      </c>
      <c r="T22" s="30"/>
      <c r="U22" s="22" t="n">
        <f aca="false">IF(T22="TIDAK PERNAH",5,IF(T22="RINGAN",3,IF(T22="SEDANG",2,IF(T22="BERAT",1,0))))</f>
        <v>0</v>
      </c>
      <c r="V22" s="22" t="n">
        <f aca="false">SUM(L22,Q22,S22,U22)</f>
        <v>0</v>
      </c>
      <c r="W22" s="31" t="str">
        <f aca="false">IF(V22=0,"-",IF(V22&gt;90,"Sangat Tinggi",IF(V22&gt;80,"Tinggi",IF(V22&gt;70,"Sedang",IF(V22&gt;60,"Rendah","Sangat Rendah")))))</f>
        <v>-</v>
      </c>
    </row>
    <row r="23" customFormat="false" ht="15.75" hidden="false" customHeight="true" outlineLevel="0" collapsed="false">
      <c r="A23" s="19" t="n">
        <v>18</v>
      </c>
      <c r="B23" s="20"/>
      <c r="C23" s="19"/>
      <c r="D23" s="21"/>
      <c r="E23" s="22"/>
      <c r="F23" s="22"/>
      <c r="G23" s="11"/>
      <c r="H23" s="23"/>
      <c r="I23" s="21"/>
      <c r="J23" s="32"/>
      <c r="K23" s="25"/>
      <c r="L23" s="33" t="n">
        <f aca="false">IF(K23="S3",25,IF(K23="S2",20,IF(K23="S1/D4",15,IF(K23="D3",10, IF(K23="SMA/D1/D2",5,IF(K23="SMP/SD",1,0))))))</f>
        <v>0</v>
      </c>
      <c r="M23" s="27"/>
      <c r="N23" s="27"/>
      <c r="O23" s="19"/>
      <c r="P23" s="19"/>
      <c r="Q23" s="28" t="n">
        <f aca="false">IF(F23="PELAKSANA",SUM(IF(M23="V",0,0),IF(N23="V",0,0),IF(O23="V",22.5,0),IF(P23="V",17.5,0)),IF(F23="FUNGSIONAL",SUM(IF(M23="V",0,0),IF(N23="V",15,0),IF(O23="V",15,0),IF(P23="V",10,0)),SUM(IF(M23="V",15,0),IF(N23="V",0,0),IF(O23="V",15,0),IF(P23="V",10,0))))</f>
        <v>0</v>
      </c>
      <c r="R23" s="29"/>
      <c r="S23" s="22" t="n">
        <f aca="false">IF(R23="91-100",30,IF(R23="76-90",25,IF(R23="61-75",15,IF(R23="51-60",5,IF(R23="&lt;50",1,0)))))</f>
        <v>0</v>
      </c>
      <c r="T23" s="30"/>
      <c r="U23" s="22" t="n">
        <f aca="false">IF(T23="TIDAK PERNAH",5,IF(T23="RINGAN",3,IF(T23="SEDANG",2,IF(T23="BERAT",1,0))))</f>
        <v>0</v>
      </c>
      <c r="V23" s="22" t="n">
        <f aca="false">SUM(L23,Q23,S23,U23)</f>
        <v>0</v>
      </c>
      <c r="W23" s="31" t="str">
        <f aca="false">IF(V23=0,"-",IF(V23&gt;90,"Sangat Tinggi",IF(V23&gt;80,"Tinggi",IF(V23&gt;70,"Sedang",IF(V23&gt;60,"Rendah","Sangat Rendah")))))</f>
        <v>-</v>
      </c>
    </row>
    <row r="24" customFormat="false" ht="15.75" hidden="false" customHeight="true" outlineLevel="0" collapsed="false">
      <c r="A24" s="19" t="n">
        <v>19</v>
      </c>
      <c r="B24" s="20"/>
      <c r="C24" s="19"/>
      <c r="D24" s="21"/>
      <c r="E24" s="22"/>
      <c r="F24" s="22"/>
      <c r="G24" s="11"/>
      <c r="H24" s="23"/>
      <c r="I24" s="21"/>
      <c r="J24" s="32"/>
      <c r="K24" s="25"/>
      <c r="L24" s="33" t="n">
        <f aca="false">IF(K24="S3",25,IF(K24="S2",20,IF(K24="S1/D4",15,IF(K24="D3",10, IF(K24="SMA/D1/D2",5,IF(K24="SMP/SD",1,0))))))</f>
        <v>0</v>
      </c>
      <c r="M24" s="27"/>
      <c r="N24" s="27"/>
      <c r="O24" s="19"/>
      <c r="P24" s="19"/>
      <c r="Q24" s="28" t="n">
        <f aca="false">IF(F24="PELAKSANA",SUM(IF(M24="V",0,0),IF(N24="V",0,0),IF(O24="V",22.5,0),IF(P24="V",17.5,0)),IF(F24="FUNGSIONAL",SUM(IF(M24="V",0,0),IF(N24="V",15,0),IF(O24="V",15,0),IF(P24="V",10,0)),SUM(IF(M24="V",15,0),IF(N24="V",0,0),IF(O24="V",15,0),IF(P24="V",10,0))))</f>
        <v>0</v>
      </c>
      <c r="R24" s="29"/>
      <c r="S24" s="22" t="n">
        <f aca="false">IF(R24="91-100",30,IF(R24="76-90",25,IF(R24="61-75",15,IF(R24="51-60",5,IF(R24="&lt;50",1,0)))))</f>
        <v>0</v>
      </c>
      <c r="T24" s="30"/>
      <c r="U24" s="22" t="n">
        <f aca="false">IF(T24="TIDAK PERNAH",5,IF(T24="RINGAN",3,IF(T24="SEDANG",2,IF(T24="BERAT",1,0))))</f>
        <v>0</v>
      </c>
      <c r="V24" s="22" t="n">
        <f aca="false">SUM(L24,Q24,S24,U24)</f>
        <v>0</v>
      </c>
      <c r="W24" s="31" t="str">
        <f aca="false">IF(V24=0,"-",IF(V24&gt;90,"Sangat Tinggi",IF(V24&gt;80,"Tinggi",IF(V24&gt;70,"Sedang",IF(V24&gt;60,"Rendah","Sangat Rendah")))))</f>
        <v>-</v>
      </c>
    </row>
    <row r="25" customFormat="false" ht="15.75" hidden="false" customHeight="true" outlineLevel="0" collapsed="false">
      <c r="A25" s="19" t="n">
        <v>20</v>
      </c>
      <c r="B25" s="20"/>
      <c r="C25" s="19"/>
      <c r="D25" s="21"/>
      <c r="E25" s="22"/>
      <c r="F25" s="22"/>
      <c r="G25" s="11"/>
      <c r="H25" s="23"/>
      <c r="I25" s="21"/>
      <c r="J25" s="32"/>
      <c r="K25" s="25"/>
      <c r="L25" s="33" t="n">
        <f aca="false">IF(K25="S3",25,IF(K25="S2",20,IF(K25="S1/D4",15,IF(K25="D3",10, IF(K25="SMA/D1/D2",5,IF(K25="SMP/SD",1,0))))))</f>
        <v>0</v>
      </c>
      <c r="M25" s="27"/>
      <c r="N25" s="27"/>
      <c r="O25" s="19"/>
      <c r="P25" s="19"/>
      <c r="Q25" s="28" t="n">
        <f aca="false">IF(F25="PELAKSANA",SUM(IF(M25="V",0,0),IF(N25="V",0,0),IF(O25="V",22.5,0),IF(P25="V",17.5,0)),IF(F25="FUNGSIONAL",SUM(IF(M25="V",0,0),IF(N25="V",15,0),IF(O25="V",15,0),IF(P25="V",10,0)),SUM(IF(M25="V",15,0),IF(N25="V",0,0),IF(O25="V",15,0),IF(P25="V",10,0))))</f>
        <v>0</v>
      </c>
      <c r="R25" s="29"/>
      <c r="S25" s="22" t="n">
        <f aca="false">IF(R25="91-100",30,IF(R25="76-90",25,IF(R25="61-75",15,IF(R25="51-60",5,IF(R25="&lt;50",1,0)))))</f>
        <v>0</v>
      </c>
      <c r="T25" s="30"/>
      <c r="U25" s="22" t="n">
        <f aca="false">IF(T25="TIDAK PERNAH",5,IF(T25="RINGAN",3,IF(T25="SEDANG",2,IF(T25="BERAT",1,0))))</f>
        <v>0</v>
      </c>
      <c r="V25" s="22" t="n">
        <f aca="false">SUM(L25,Q25,S25,U25)</f>
        <v>0</v>
      </c>
      <c r="W25" s="31" t="str">
        <f aca="false">IF(V25=0,"-",IF(V25&gt;90,"Sangat Tinggi",IF(V25&gt;80,"Tinggi",IF(V25&gt;70,"Sedang",IF(V25&gt;60,"Rendah","Sangat Rendah")))))</f>
        <v>-</v>
      </c>
    </row>
    <row r="26" customFormat="false" ht="15.75" hidden="false" customHeight="true" outlineLevel="0" collapsed="false">
      <c r="A26" s="19" t="n">
        <v>21</v>
      </c>
      <c r="B26" s="20"/>
      <c r="C26" s="19"/>
      <c r="D26" s="21"/>
      <c r="E26" s="22"/>
      <c r="F26" s="22"/>
      <c r="G26" s="11"/>
      <c r="H26" s="23"/>
      <c r="I26" s="21"/>
      <c r="J26" s="32"/>
      <c r="K26" s="25"/>
      <c r="L26" s="33" t="n">
        <f aca="false">IF(K26="S3",25,IF(K26="S2",20,IF(K26="S1/D4",15,IF(K26="D3",10, IF(K26="SMA/D1/D2",5,IF(K26="SMP/SD",1,0))))))</f>
        <v>0</v>
      </c>
      <c r="M26" s="27"/>
      <c r="N26" s="27"/>
      <c r="O26" s="19"/>
      <c r="P26" s="19"/>
      <c r="Q26" s="28" t="n">
        <f aca="false">IF(F26="PELAKSANA",SUM(IF(M26="V",0,0),IF(N26="V",0,0),IF(O26="V",22.5,0),IF(P26="V",17.5,0)),IF(F26="FUNGSIONAL",SUM(IF(M26="V",0,0),IF(N26="V",15,0),IF(O26="V",15,0),IF(P26="V",10,0)),SUM(IF(M26="V",15,0),IF(N26="V",0,0),IF(O26="V",15,0),IF(P26="V",10,0))))</f>
        <v>0</v>
      </c>
      <c r="R26" s="29"/>
      <c r="S26" s="22" t="n">
        <f aca="false">IF(R26="91-100",30,IF(R26="76-90",25,IF(R26="61-75",15,IF(R26="51-60",5,IF(R26="&lt;50",1,0)))))</f>
        <v>0</v>
      </c>
      <c r="T26" s="30"/>
      <c r="U26" s="22" t="n">
        <f aca="false">IF(T26="TIDAK PERNAH",5,IF(T26="RINGAN",3,IF(T26="SEDANG",2,IF(T26="BERAT",1,0))))</f>
        <v>0</v>
      </c>
      <c r="V26" s="22" t="n">
        <f aca="false">SUM(L26,Q26,S26,U26)</f>
        <v>0</v>
      </c>
      <c r="W26" s="31" t="str">
        <f aca="false">IF(V26=0,"-",IF(V26&gt;90,"Sangat Tinggi",IF(V26&gt;80,"Tinggi",IF(V26&gt;70,"Sedang",IF(V26&gt;60,"Rendah","Sangat Rendah")))))</f>
        <v>-</v>
      </c>
    </row>
    <row r="27" customFormat="false" ht="15.75" hidden="false" customHeight="true" outlineLevel="0" collapsed="false">
      <c r="A27" s="19" t="n">
        <v>22</v>
      </c>
      <c r="B27" s="20"/>
      <c r="C27" s="19"/>
      <c r="D27" s="21"/>
      <c r="E27" s="22"/>
      <c r="F27" s="22"/>
      <c r="G27" s="11"/>
      <c r="H27" s="23"/>
      <c r="I27" s="21"/>
      <c r="J27" s="32"/>
      <c r="K27" s="25"/>
      <c r="L27" s="33" t="n">
        <f aca="false">IF(K27="S3",25,IF(K27="S2",20,IF(K27="S1/D4",15,IF(K27="D3",10, IF(K27="SMA/D1/D2",5,IF(K27="SMP/SD",1,0))))))</f>
        <v>0</v>
      </c>
      <c r="M27" s="27"/>
      <c r="N27" s="27"/>
      <c r="O27" s="19"/>
      <c r="P27" s="19"/>
      <c r="Q27" s="28" t="n">
        <f aca="false">IF(F27="PELAKSANA",SUM(IF(M27="V",0,0),IF(N27="V",0,0),IF(O27="V",22.5,0),IF(P27="V",17.5,0)),IF(F27="FUNGSIONAL",SUM(IF(M27="V",0,0),IF(N27="V",15,0),IF(O27="V",15,0),IF(P27="V",10,0)),SUM(IF(M27="V",15,0),IF(N27="V",0,0),IF(O27="V",15,0),IF(P27="V",10,0))))</f>
        <v>0</v>
      </c>
      <c r="R27" s="29"/>
      <c r="S27" s="22" t="n">
        <f aca="false">IF(R27="91-100",30,IF(R27="76-90",25,IF(R27="61-75",15,IF(R27="51-60",5,IF(R27="&lt;50",1,0)))))</f>
        <v>0</v>
      </c>
      <c r="T27" s="30"/>
      <c r="U27" s="22" t="n">
        <f aca="false">IF(T27="TIDAK PERNAH",5,IF(T27="RINGAN",3,IF(T27="SEDANG",2,IF(T27="BERAT",1,0))))</f>
        <v>0</v>
      </c>
      <c r="V27" s="22" t="n">
        <f aca="false">SUM(L27,Q27,S27,U27)</f>
        <v>0</v>
      </c>
      <c r="W27" s="31" t="str">
        <f aca="false">IF(V27=0,"-",IF(V27&gt;90,"Sangat Tinggi",IF(V27&gt;80,"Tinggi",IF(V27&gt;70,"Sedang",IF(V27&gt;60,"Rendah","Sangat Rendah")))))</f>
        <v>-</v>
      </c>
    </row>
    <row r="28" customFormat="false" ht="15.75" hidden="false" customHeight="true" outlineLevel="0" collapsed="false">
      <c r="A28" s="19" t="n">
        <v>23</v>
      </c>
      <c r="B28" s="20"/>
      <c r="C28" s="19"/>
      <c r="D28" s="21"/>
      <c r="E28" s="22"/>
      <c r="F28" s="22"/>
      <c r="G28" s="11"/>
      <c r="H28" s="23"/>
      <c r="I28" s="21"/>
      <c r="J28" s="32"/>
      <c r="K28" s="25"/>
      <c r="L28" s="33" t="n">
        <f aca="false">IF(K28="S3",25,IF(K28="S2",20,IF(K28="S1/D4",15,IF(K28="D3",10, IF(K28="SMA/D1/D2",5,IF(K28="SMP/SD",1,0))))))</f>
        <v>0</v>
      </c>
      <c r="M28" s="27"/>
      <c r="N28" s="27"/>
      <c r="O28" s="19"/>
      <c r="P28" s="19"/>
      <c r="Q28" s="28" t="n">
        <f aca="false">IF(F28="PELAKSANA",SUM(IF(M28="V",0,0),IF(N28="V",0,0),IF(O28="V",22.5,0),IF(P28="V",17.5,0)),IF(F28="FUNGSIONAL",SUM(IF(M28="V",0,0),IF(N28="V",15,0),IF(O28="V",15,0),IF(P28="V",10,0)),SUM(IF(M28="V",15,0),IF(N28="V",0,0),IF(O28="V",15,0),IF(P28="V",10,0))))</f>
        <v>0</v>
      </c>
      <c r="R28" s="29"/>
      <c r="S28" s="22" t="n">
        <f aca="false">IF(R28="91-100",30,IF(R28="76-90",25,IF(R28="61-75",15,IF(R28="51-60",5,IF(R28="&lt;50",1,0)))))</f>
        <v>0</v>
      </c>
      <c r="T28" s="30"/>
      <c r="U28" s="22" t="n">
        <f aca="false">IF(T28="TIDAK PERNAH",5,IF(T28="RINGAN",3,IF(T28="SEDANG",2,IF(T28="BERAT",1,0))))</f>
        <v>0</v>
      </c>
      <c r="V28" s="22" t="n">
        <f aca="false">SUM(L28,Q28,S28,U28)</f>
        <v>0</v>
      </c>
      <c r="W28" s="31" t="str">
        <f aca="false">IF(V28=0,"-",IF(V28&gt;90,"Sangat Tinggi",IF(V28&gt;80,"Tinggi",IF(V28&gt;70,"Sedang",IF(V28&gt;60,"Rendah","Sangat Rendah")))))</f>
        <v>-</v>
      </c>
    </row>
    <row r="29" customFormat="false" ht="15.75" hidden="false" customHeight="true" outlineLevel="0" collapsed="false">
      <c r="A29" s="19" t="n">
        <v>24</v>
      </c>
      <c r="B29" s="20"/>
      <c r="C29" s="19"/>
      <c r="D29" s="21"/>
      <c r="E29" s="22"/>
      <c r="F29" s="22"/>
      <c r="G29" s="11"/>
      <c r="H29" s="23"/>
      <c r="I29" s="21"/>
      <c r="J29" s="32"/>
      <c r="K29" s="25"/>
      <c r="L29" s="33" t="n">
        <f aca="false">IF(K29="S3",25,IF(K29="S2",20,IF(K29="S1/D4",15,IF(K29="D3",10, IF(K29="SMA/D1/D2",5,IF(K29="SMP/SD",1,0))))))</f>
        <v>0</v>
      </c>
      <c r="M29" s="27"/>
      <c r="N29" s="27"/>
      <c r="O29" s="19"/>
      <c r="P29" s="19"/>
      <c r="Q29" s="28" t="n">
        <f aca="false">IF(F29="PELAKSANA",SUM(IF(M29="V",0,0),IF(N29="V",0,0),IF(O29="V",22.5,0),IF(P29="V",17.5,0)),IF(F29="FUNGSIONAL",SUM(IF(M29="V",0,0),IF(N29="V",15,0),IF(O29="V",15,0),IF(P29="V",10,0)),SUM(IF(M29="V",15,0),IF(N29="V",0,0),IF(O29="V",15,0),IF(P29="V",10,0))))</f>
        <v>0</v>
      </c>
      <c r="R29" s="29"/>
      <c r="S29" s="22" t="n">
        <f aca="false">IF(R29="91-100",30,IF(R29="76-90",25,IF(R29="61-75",15,IF(R29="51-60",5,IF(R29="&lt;50",1,0)))))</f>
        <v>0</v>
      </c>
      <c r="T29" s="30"/>
      <c r="U29" s="22" t="n">
        <f aca="false">IF(T29="TIDAK PERNAH",5,IF(T29="RINGAN",3,IF(T29="SEDANG",2,IF(T29="BERAT",1,0))))</f>
        <v>0</v>
      </c>
      <c r="V29" s="22" t="n">
        <f aca="false">SUM(L29,Q29,S29,U29)</f>
        <v>0</v>
      </c>
      <c r="W29" s="31" t="str">
        <f aca="false">IF(V29=0,"-",IF(V29&gt;90,"Sangat Tinggi",IF(V29&gt;80,"Tinggi",IF(V29&gt;70,"Sedang",IF(V29&gt;60,"Rendah","Sangat Rendah")))))</f>
        <v>-</v>
      </c>
    </row>
    <row r="30" customFormat="false" ht="15.75" hidden="false" customHeight="true" outlineLevel="0" collapsed="false">
      <c r="A30" s="19" t="n">
        <v>25</v>
      </c>
      <c r="B30" s="20"/>
      <c r="C30" s="19"/>
      <c r="D30" s="21"/>
      <c r="E30" s="22"/>
      <c r="F30" s="22"/>
      <c r="G30" s="11"/>
      <c r="H30" s="23"/>
      <c r="I30" s="21"/>
      <c r="J30" s="32"/>
      <c r="K30" s="25"/>
      <c r="L30" s="33" t="n">
        <f aca="false">IF(K30="S3",25,IF(K30="S2",20,IF(K30="S1/D4",15,IF(K30="D3",10, IF(K30="SMA/D1/D2",5,IF(K30="SMP/SD",1,0))))))</f>
        <v>0</v>
      </c>
      <c r="M30" s="27"/>
      <c r="N30" s="27"/>
      <c r="O30" s="19"/>
      <c r="P30" s="19"/>
      <c r="Q30" s="28" t="n">
        <f aca="false">IF(F30="PELAKSANA",SUM(IF(M30="V",0,0),IF(N30="V",0,0),IF(O30="V",22.5,0),IF(P30="V",17.5,0)),IF(F30="FUNGSIONAL",SUM(IF(M30="V",0,0),IF(N30="V",15,0),IF(O30="V",15,0),IF(P30="V",10,0)),SUM(IF(M30="V",15,0),IF(N30="V",0,0),IF(O30="V",15,0),IF(P30="V",10,0))))</f>
        <v>0</v>
      </c>
      <c r="R30" s="29"/>
      <c r="S30" s="22" t="n">
        <f aca="false">IF(R30="91-100",30,IF(R30="76-90",25,IF(R30="61-75",15,IF(R30="51-60",5,IF(R30="&lt;50",1,0)))))</f>
        <v>0</v>
      </c>
      <c r="T30" s="30"/>
      <c r="U30" s="22" t="n">
        <f aca="false">IF(T30="TIDAK PERNAH",5,IF(T30="RINGAN",3,IF(T30="SEDANG",2,IF(T30="BERAT",1,0))))</f>
        <v>0</v>
      </c>
      <c r="V30" s="22" t="n">
        <f aca="false">SUM(L30,Q30,S30,U30)</f>
        <v>0</v>
      </c>
      <c r="W30" s="31" t="str">
        <f aca="false">IF(V30=0,"-",IF(V30&gt;90,"Sangat Tinggi",IF(V30&gt;80,"Tinggi",IF(V30&gt;70,"Sedang",IF(V30&gt;60,"Rendah","Sangat Rendah")))))</f>
        <v>-</v>
      </c>
    </row>
    <row r="31" customFormat="false" ht="15.75" hidden="false" customHeight="true" outlineLevel="0" collapsed="false">
      <c r="A31" s="19" t="n">
        <v>26</v>
      </c>
      <c r="B31" s="20"/>
      <c r="C31" s="19"/>
      <c r="D31" s="21"/>
      <c r="E31" s="22"/>
      <c r="F31" s="22"/>
      <c r="G31" s="11"/>
      <c r="H31" s="23"/>
      <c r="I31" s="21"/>
      <c r="J31" s="32"/>
      <c r="K31" s="25"/>
      <c r="L31" s="33" t="n">
        <f aca="false">IF(K31="S3",25,IF(K31="S2",20,IF(K31="S1/D4",15,IF(K31="D3",10, IF(K31="SMA/D1/D2",5,IF(K31="SMP/SD",1,0))))))</f>
        <v>0</v>
      </c>
      <c r="M31" s="27"/>
      <c r="N31" s="27"/>
      <c r="O31" s="19"/>
      <c r="P31" s="19"/>
      <c r="Q31" s="28" t="n">
        <f aca="false">IF(F31="PELAKSANA",SUM(IF(M31="V",0,0),IF(N31="V",0,0),IF(O31="V",22.5,0),IF(P31="V",17.5,0)),IF(F31="FUNGSIONAL",SUM(IF(M31="V",0,0),IF(N31="V",15,0),IF(O31="V",15,0),IF(P31="V",10,0)),SUM(IF(M31="V",15,0),IF(N31="V",0,0),IF(O31="V",15,0),IF(P31="V",10,0))))</f>
        <v>0</v>
      </c>
      <c r="R31" s="29"/>
      <c r="S31" s="22" t="n">
        <f aca="false">IF(R31="91-100",30,IF(R31="76-90",25,IF(R31="61-75",15,IF(R31="51-60",5,IF(R31="&lt;50",1,0)))))</f>
        <v>0</v>
      </c>
      <c r="T31" s="30"/>
      <c r="U31" s="22" t="n">
        <f aca="false">IF(T31="TIDAK PERNAH",5,IF(T31="RINGAN",3,IF(T31="SEDANG",2,IF(T31="BERAT",1,0))))</f>
        <v>0</v>
      </c>
      <c r="V31" s="22" t="n">
        <f aca="false">SUM(L31,Q31,S31,U31)</f>
        <v>0</v>
      </c>
      <c r="W31" s="31" t="str">
        <f aca="false">IF(V31=0,"-",IF(V31&gt;90,"Sangat Tinggi",IF(V31&gt;80,"Tinggi",IF(V31&gt;70,"Sedang",IF(V31&gt;60,"Rendah","Sangat Rendah")))))</f>
        <v>-</v>
      </c>
    </row>
    <row r="32" customFormat="false" ht="15.75" hidden="false" customHeight="true" outlineLevel="0" collapsed="false">
      <c r="A32" s="19" t="n">
        <v>27</v>
      </c>
      <c r="B32" s="20"/>
      <c r="C32" s="19"/>
      <c r="D32" s="21"/>
      <c r="E32" s="22"/>
      <c r="F32" s="22"/>
      <c r="G32" s="11"/>
      <c r="H32" s="23"/>
      <c r="I32" s="21"/>
      <c r="J32" s="32"/>
      <c r="K32" s="25"/>
      <c r="L32" s="33" t="n">
        <f aca="false">IF(K32="S3",25,IF(K32="S2",20,IF(K32="S1/D4",15,IF(K32="D3",10, IF(K32="SMA/D1/D2",5,IF(K32="SMP/SD",1,0))))))</f>
        <v>0</v>
      </c>
      <c r="M32" s="27"/>
      <c r="N32" s="27"/>
      <c r="O32" s="19"/>
      <c r="P32" s="19"/>
      <c r="Q32" s="28" t="n">
        <f aca="false">IF(F32="PELAKSANA",SUM(IF(M32="V",0,0),IF(N32="V",0,0),IF(O32="V",22.5,0),IF(P32="V",17.5,0)),IF(F32="FUNGSIONAL",SUM(IF(M32="V",0,0),IF(N32="V",15,0),IF(O32="V",15,0),IF(P32="V",10,0)),SUM(IF(M32="V",15,0),IF(N32="V",0,0),IF(O32="V",15,0),IF(P32="V",10,0))))</f>
        <v>0</v>
      </c>
      <c r="R32" s="29"/>
      <c r="S32" s="22" t="n">
        <f aca="false">IF(R32="91-100",30,IF(R32="76-90",25,IF(R32="61-75",15,IF(R32="51-60",5,IF(R32="&lt;50",1,0)))))</f>
        <v>0</v>
      </c>
      <c r="T32" s="30"/>
      <c r="U32" s="22" t="n">
        <f aca="false">IF(T32="TIDAK PERNAH",5,IF(T32="RINGAN",3,IF(T32="SEDANG",2,IF(T32="BERAT",1,0))))</f>
        <v>0</v>
      </c>
      <c r="V32" s="22" t="n">
        <f aca="false">SUM(L32,Q32,S32,U32)</f>
        <v>0</v>
      </c>
      <c r="W32" s="31" t="str">
        <f aca="false">IF(V32=0,"-",IF(V32&gt;90,"Sangat Tinggi",IF(V32&gt;80,"Tinggi",IF(V32&gt;70,"Sedang",IF(V32&gt;60,"Rendah","Sangat Rendah")))))</f>
        <v>-</v>
      </c>
    </row>
    <row r="33" customFormat="false" ht="15.75" hidden="false" customHeight="true" outlineLevel="0" collapsed="false">
      <c r="A33" s="19" t="n">
        <v>28</v>
      </c>
      <c r="B33" s="20"/>
      <c r="C33" s="19"/>
      <c r="D33" s="21"/>
      <c r="E33" s="22"/>
      <c r="F33" s="22"/>
      <c r="G33" s="11"/>
      <c r="H33" s="23"/>
      <c r="I33" s="21"/>
      <c r="J33" s="32"/>
      <c r="K33" s="25"/>
      <c r="L33" s="33" t="n">
        <f aca="false">IF(K33="S3",25,IF(K33="S2",20,IF(K33="S1/D4",15,IF(K33="D3",10, IF(K33="SMA/D1/D2",5,IF(K33="SMP/SD",1,0))))))</f>
        <v>0</v>
      </c>
      <c r="M33" s="27"/>
      <c r="N33" s="27"/>
      <c r="O33" s="19"/>
      <c r="P33" s="19"/>
      <c r="Q33" s="28" t="n">
        <f aca="false">IF(F33="PELAKSANA",SUM(IF(M33="V",0,0),IF(N33="V",0,0),IF(O33="V",22.5,0),IF(P33="V",17.5,0)),IF(F33="FUNGSIONAL",SUM(IF(M33="V",0,0),IF(N33="V",15,0),IF(O33="V",15,0),IF(P33="V",10,0)),SUM(IF(M33="V",15,0),IF(N33="V",0,0),IF(O33="V",15,0),IF(P33="V",10,0))))</f>
        <v>0</v>
      </c>
      <c r="R33" s="29"/>
      <c r="S33" s="22" t="n">
        <f aca="false">IF(R33="91-100",30,IF(R33="76-90",25,IF(R33="61-75",15,IF(R33="51-60",5,IF(R33="&lt;50",1,0)))))</f>
        <v>0</v>
      </c>
      <c r="T33" s="30"/>
      <c r="U33" s="22" t="n">
        <f aca="false">IF(T33="TIDAK PERNAH",5,IF(T33="RINGAN",3,IF(T33="SEDANG",2,IF(T33="BERAT",1,0))))</f>
        <v>0</v>
      </c>
      <c r="V33" s="22" t="n">
        <f aca="false">SUM(L33,Q33,S33,U33)</f>
        <v>0</v>
      </c>
      <c r="W33" s="31" t="str">
        <f aca="false">IF(V33=0,"-",IF(V33&gt;90,"Sangat Tinggi",IF(V33&gt;80,"Tinggi",IF(V33&gt;70,"Sedang",IF(V33&gt;60,"Rendah","Sangat Rendah")))))</f>
        <v>-</v>
      </c>
    </row>
    <row r="34" customFormat="false" ht="15.75" hidden="false" customHeight="true" outlineLevel="0" collapsed="false">
      <c r="A34" s="19" t="n">
        <v>29</v>
      </c>
      <c r="B34" s="20"/>
      <c r="C34" s="19"/>
      <c r="D34" s="21"/>
      <c r="E34" s="22"/>
      <c r="F34" s="22"/>
      <c r="G34" s="11"/>
      <c r="H34" s="23"/>
      <c r="I34" s="21"/>
      <c r="J34" s="32"/>
      <c r="K34" s="25"/>
      <c r="L34" s="33" t="n">
        <f aca="false">IF(K34="S3",25,IF(K34="S2",20,IF(K34="S1/D4",15,IF(K34="D3",10, IF(K34="SMA/D1/D2",5,IF(K34="SMP/SD",1,0))))))</f>
        <v>0</v>
      </c>
      <c r="M34" s="27"/>
      <c r="N34" s="27"/>
      <c r="O34" s="19"/>
      <c r="P34" s="19"/>
      <c r="Q34" s="28" t="n">
        <f aca="false">IF(F34="PELAKSANA",SUM(IF(M34="V",0,0),IF(N34="V",0,0),IF(O34="V",22.5,0),IF(P34="V",17.5,0)),IF(F34="FUNGSIONAL",SUM(IF(M34="V",0,0),IF(N34="V",15,0),IF(O34="V",15,0),IF(P34="V",10,0)),SUM(IF(M34="V",15,0),IF(N34="V",0,0),IF(O34="V",15,0),IF(P34="V",10,0))))</f>
        <v>0</v>
      </c>
      <c r="R34" s="29"/>
      <c r="S34" s="22" t="n">
        <f aca="false">IF(R34="91-100",30,IF(R34="76-90",25,IF(R34="61-75",15,IF(R34="51-60",5,IF(R34="&lt;50",1,0)))))</f>
        <v>0</v>
      </c>
      <c r="T34" s="30"/>
      <c r="U34" s="22" t="n">
        <f aca="false">IF(T34="TIDAK PERNAH",5,IF(T34="RINGAN",3,IF(T34="SEDANG",2,IF(T34="BERAT",1,0))))</f>
        <v>0</v>
      </c>
      <c r="V34" s="22" t="n">
        <f aca="false">SUM(L34,Q34,S34,U34)</f>
        <v>0</v>
      </c>
      <c r="W34" s="31" t="str">
        <f aca="false">IF(V34=0,"-",IF(V34&gt;90,"Sangat Tinggi",IF(V34&gt;80,"Tinggi",IF(V34&gt;70,"Sedang",IF(V34&gt;60,"Rendah","Sangat Rendah")))))</f>
        <v>-</v>
      </c>
    </row>
    <row r="35" customFormat="false" ht="15.75" hidden="false" customHeight="true" outlineLevel="0" collapsed="false">
      <c r="A35" s="19" t="n">
        <v>30</v>
      </c>
      <c r="B35" s="20"/>
      <c r="C35" s="19"/>
      <c r="D35" s="21"/>
      <c r="E35" s="22"/>
      <c r="F35" s="22"/>
      <c r="G35" s="11"/>
      <c r="H35" s="23"/>
      <c r="I35" s="21"/>
      <c r="J35" s="32"/>
      <c r="K35" s="25"/>
      <c r="L35" s="33" t="n">
        <f aca="false">IF(K35="S3",25,IF(K35="S2",20,IF(K35="S1/D4",15,IF(K35="D3",10, IF(K35="SMA/D1/D2",5,IF(K35="SMP/SD",1,0))))))</f>
        <v>0</v>
      </c>
      <c r="M35" s="27"/>
      <c r="N35" s="27"/>
      <c r="O35" s="19"/>
      <c r="P35" s="19"/>
      <c r="Q35" s="28" t="n">
        <f aca="false">IF(F35="PELAKSANA",SUM(IF(M35="V",0,0),IF(N35="V",0,0),IF(O35="V",22.5,0),IF(P35="V",17.5,0)),IF(F35="FUNGSIONAL",SUM(IF(M35="V",0,0),IF(N35="V",15,0),IF(O35="V",15,0),IF(P35="V",10,0)),SUM(IF(M35="V",15,0),IF(N35="V",0,0),IF(O35="V",15,0),IF(P35="V",10,0))))</f>
        <v>0</v>
      </c>
      <c r="R35" s="29"/>
      <c r="S35" s="22" t="n">
        <f aca="false">IF(R35="91-100",30,IF(R35="76-90",25,IF(R35="61-75",15,IF(R35="51-60",5,IF(R35="&lt;50",1,0)))))</f>
        <v>0</v>
      </c>
      <c r="T35" s="30"/>
      <c r="U35" s="22" t="n">
        <f aca="false">IF(T35="TIDAK PERNAH",5,IF(T35="RINGAN",3,IF(T35="SEDANG",2,IF(T35="BERAT",1,0))))</f>
        <v>0</v>
      </c>
      <c r="V35" s="22" t="n">
        <f aca="false">SUM(L35,Q35,S35,U35)</f>
        <v>0</v>
      </c>
      <c r="W35" s="31" t="str">
        <f aca="false">IF(V35=0,"-",IF(V35&gt;90,"Sangat Tinggi",IF(V35&gt;80,"Tinggi",IF(V35&gt;70,"Sedang",IF(V35&gt;60,"Rendah","Sangat Rendah")))))</f>
        <v>-</v>
      </c>
    </row>
    <row r="36" customFormat="false" ht="15.75" hidden="false" customHeight="true" outlineLevel="0" collapsed="false">
      <c r="A36" s="19" t="n">
        <v>31</v>
      </c>
      <c r="B36" s="20"/>
      <c r="C36" s="19"/>
      <c r="D36" s="21"/>
      <c r="E36" s="22"/>
      <c r="F36" s="22"/>
      <c r="G36" s="11"/>
      <c r="H36" s="23"/>
      <c r="I36" s="21"/>
      <c r="J36" s="32"/>
      <c r="K36" s="25"/>
      <c r="L36" s="33" t="n">
        <f aca="false">IF(K36="S3",25,IF(K36="S2",20,IF(K36="S1/D4",15,IF(K36="D3",10, IF(K36="SMA/D1/D2",5,IF(K36="SMP/SD",1,0))))))</f>
        <v>0</v>
      </c>
      <c r="M36" s="27"/>
      <c r="N36" s="27"/>
      <c r="O36" s="19"/>
      <c r="P36" s="19"/>
      <c r="Q36" s="28" t="n">
        <f aca="false">IF(F36="PELAKSANA",SUM(IF(M36="V",0,0),IF(N36="V",0,0),IF(O36="V",22.5,0),IF(P36="V",17.5,0)),IF(F36="FUNGSIONAL",SUM(IF(M36="V",0,0),IF(N36="V",15,0),IF(O36="V",15,0),IF(P36="V",10,0)),SUM(IF(M36="V",15,0),IF(N36="V",0,0),IF(O36="V",15,0),IF(P36="V",10,0))))</f>
        <v>0</v>
      </c>
      <c r="R36" s="29"/>
      <c r="S36" s="22" t="n">
        <f aca="false">IF(R36="91-100",30,IF(R36="76-90",25,IF(R36="61-75",15,IF(R36="51-60",5,IF(R36="&lt;50",1,0)))))</f>
        <v>0</v>
      </c>
      <c r="T36" s="30"/>
      <c r="U36" s="22" t="n">
        <f aca="false">IF(T36="TIDAK PERNAH",5,IF(T36="RINGAN",3,IF(T36="SEDANG",2,IF(T36="BERAT",1,0))))</f>
        <v>0</v>
      </c>
      <c r="V36" s="22" t="n">
        <f aca="false">SUM(L36,Q36,S36,U36)</f>
        <v>0</v>
      </c>
      <c r="W36" s="31" t="str">
        <f aca="false">IF(V36=0,"-",IF(V36&gt;90,"Sangat Tinggi",IF(V36&gt;80,"Tinggi",IF(V36&gt;70,"Sedang",IF(V36&gt;60,"Rendah","Sangat Rendah")))))</f>
        <v>-</v>
      </c>
    </row>
    <row r="37" customFormat="false" ht="15.75" hidden="false" customHeight="true" outlineLevel="0" collapsed="false">
      <c r="A37" s="19" t="n">
        <v>32</v>
      </c>
      <c r="B37" s="20"/>
      <c r="C37" s="19"/>
      <c r="D37" s="21"/>
      <c r="E37" s="22"/>
      <c r="F37" s="22"/>
      <c r="G37" s="11"/>
      <c r="H37" s="23"/>
      <c r="I37" s="21"/>
      <c r="J37" s="32"/>
      <c r="K37" s="25"/>
      <c r="L37" s="33" t="n">
        <f aca="false">IF(K37="S3",25,IF(K37="S2",20,IF(K37="S1/D4",15,IF(K37="D3",10, IF(K37="SMA/D1/D2",5,IF(K37="SMP/SD",1,0))))))</f>
        <v>0</v>
      </c>
      <c r="M37" s="27"/>
      <c r="N37" s="27"/>
      <c r="O37" s="19"/>
      <c r="P37" s="19"/>
      <c r="Q37" s="28" t="n">
        <f aca="false">IF(F37="PELAKSANA",SUM(IF(M37="V",0,0),IF(N37="V",0,0),IF(O37="V",22.5,0),IF(P37="V",17.5,0)),IF(F37="FUNGSIONAL",SUM(IF(M37="V",0,0),IF(N37="V",15,0),IF(O37="V",15,0),IF(P37="V",10,0)),SUM(IF(M37="V",15,0),IF(N37="V",0,0),IF(O37="V",15,0),IF(P37="V",10,0))))</f>
        <v>0</v>
      </c>
      <c r="R37" s="29"/>
      <c r="S37" s="22" t="n">
        <f aca="false">IF(R37="91-100",30,IF(R37="76-90",25,IF(R37="61-75",15,IF(R37="51-60",5,IF(R37="&lt;50",1,0)))))</f>
        <v>0</v>
      </c>
      <c r="T37" s="30"/>
      <c r="U37" s="22" t="n">
        <f aca="false">IF(T37="TIDAK PERNAH",5,IF(T37="RINGAN",3,IF(T37="SEDANG",2,IF(T37="BERAT",1,0))))</f>
        <v>0</v>
      </c>
      <c r="V37" s="22" t="n">
        <f aca="false">SUM(L37,Q37,S37,U37)</f>
        <v>0</v>
      </c>
      <c r="W37" s="31" t="str">
        <f aca="false">IF(V37=0,"-",IF(V37&gt;90,"Sangat Tinggi",IF(V37&gt;80,"Tinggi",IF(V37&gt;70,"Sedang",IF(V37&gt;60,"Rendah","Sangat Rendah")))))</f>
        <v>-</v>
      </c>
    </row>
    <row r="38" customFormat="false" ht="15.75" hidden="false" customHeight="true" outlineLevel="0" collapsed="false">
      <c r="A38" s="19" t="n">
        <v>33</v>
      </c>
      <c r="B38" s="20"/>
      <c r="C38" s="19"/>
      <c r="D38" s="21"/>
      <c r="E38" s="22"/>
      <c r="F38" s="22"/>
      <c r="G38" s="11"/>
      <c r="H38" s="23"/>
      <c r="I38" s="21"/>
      <c r="J38" s="32"/>
      <c r="K38" s="25"/>
      <c r="L38" s="33" t="n">
        <f aca="false">IF(K38="S3",25,IF(K38="S2",20,IF(K38="S1/D4",15,IF(K38="D3",10, IF(K38="SMA/D1/D2",5,IF(K38="SMP/SD",1,0))))))</f>
        <v>0</v>
      </c>
      <c r="M38" s="27"/>
      <c r="N38" s="27"/>
      <c r="O38" s="19"/>
      <c r="P38" s="19"/>
      <c r="Q38" s="28" t="n">
        <f aca="false">IF(F38="PELAKSANA",SUM(IF(M38="V",0,0),IF(N38="V",0,0),IF(O38="V",22.5,0),IF(P38="V",17.5,0)),IF(F38="FUNGSIONAL",SUM(IF(M38="V",0,0),IF(N38="V",15,0),IF(O38="V",15,0),IF(P38="V",10,0)),SUM(IF(M38="V",15,0),IF(N38="V",0,0),IF(O38="V",15,0),IF(P38="V",10,0))))</f>
        <v>0</v>
      </c>
      <c r="R38" s="29"/>
      <c r="S38" s="22" t="n">
        <f aca="false">IF(R38="91-100",30,IF(R38="76-90",25,IF(R38="61-75",15,IF(R38="51-60",5,IF(R38="&lt;50",1,0)))))</f>
        <v>0</v>
      </c>
      <c r="T38" s="30"/>
      <c r="U38" s="22" t="n">
        <f aca="false">IF(T38="TIDAK PERNAH",5,IF(T38="RINGAN",3,IF(T38="SEDANG",2,IF(T38="BERAT",1,0))))</f>
        <v>0</v>
      </c>
      <c r="V38" s="22" t="n">
        <f aca="false">SUM(L38,Q38,S38,U38)</f>
        <v>0</v>
      </c>
      <c r="W38" s="31" t="str">
        <f aca="false">IF(V38=0,"-",IF(V38&gt;90,"Sangat Tinggi",IF(V38&gt;80,"Tinggi",IF(V38&gt;70,"Sedang",IF(V38&gt;60,"Rendah","Sangat Rendah")))))</f>
        <v>-</v>
      </c>
    </row>
    <row r="39" customFormat="false" ht="15.75" hidden="false" customHeight="true" outlineLevel="0" collapsed="false">
      <c r="A39" s="19" t="n">
        <v>34</v>
      </c>
      <c r="B39" s="20"/>
      <c r="C39" s="19"/>
      <c r="D39" s="21"/>
      <c r="E39" s="22"/>
      <c r="F39" s="22"/>
      <c r="G39" s="11"/>
      <c r="H39" s="23"/>
      <c r="I39" s="21"/>
      <c r="J39" s="32"/>
      <c r="K39" s="25"/>
      <c r="L39" s="33" t="n">
        <f aca="false">IF(K39="S3",25,IF(K39="S2",20,IF(K39="S1/D4",15,IF(K39="D3",10, IF(K39="SMA/D1/D2",5,IF(K39="SMP/SD",1,0))))))</f>
        <v>0</v>
      </c>
      <c r="M39" s="27"/>
      <c r="N39" s="27"/>
      <c r="O39" s="19"/>
      <c r="P39" s="19"/>
      <c r="Q39" s="28" t="n">
        <f aca="false">IF(F39="PELAKSANA",SUM(IF(M39="V",0,0),IF(N39="V",0,0),IF(O39="V",22.5,0),IF(P39="V",17.5,0)),IF(F39="FUNGSIONAL",SUM(IF(M39="V",0,0),IF(N39="V",15,0),IF(O39="V",15,0),IF(P39="V",10,0)),SUM(IF(M39="V",15,0),IF(N39="V",0,0),IF(O39="V",15,0),IF(P39="V",10,0))))</f>
        <v>0</v>
      </c>
      <c r="R39" s="29"/>
      <c r="S39" s="22" t="n">
        <f aca="false">IF(R39="91-100",30,IF(R39="76-90",25,IF(R39="61-75",15,IF(R39="51-60",5,IF(R39="&lt;50",1,0)))))</f>
        <v>0</v>
      </c>
      <c r="T39" s="30"/>
      <c r="U39" s="22" t="n">
        <f aca="false">IF(T39="TIDAK PERNAH",5,IF(T39="RINGAN",3,IF(T39="SEDANG",2,IF(T39="BERAT",1,0))))</f>
        <v>0</v>
      </c>
      <c r="V39" s="22" t="n">
        <f aca="false">SUM(L39,Q39,S39,U39)</f>
        <v>0</v>
      </c>
      <c r="W39" s="31" t="str">
        <f aca="false">IF(V39=0,"-",IF(V39&gt;90,"Sangat Tinggi",IF(V39&gt;80,"Tinggi",IF(V39&gt;70,"Sedang",IF(V39&gt;60,"Rendah","Sangat Rendah")))))</f>
        <v>-</v>
      </c>
    </row>
    <row r="40" customFormat="false" ht="15.75" hidden="false" customHeight="true" outlineLevel="0" collapsed="false">
      <c r="A40" s="19" t="n">
        <v>35</v>
      </c>
      <c r="B40" s="20"/>
      <c r="C40" s="19"/>
      <c r="D40" s="21"/>
      <c r="E40" s="22"/>
      <c r="F40" s="22"/>
      <c r="G40" s="11"/>
      <c r="H40" s="23"/>
      <c r="I40" s="21"/>
      <c r="J40" s="32"/>
      <c r="K40" s="25"/>
      <c r="L40" s="33" t="n">
        <f aca="false">IF(K40="S3",25,IF(K40="S2",20,IF(K40="S1/D4",15,IF(K40="D3",10, IF(K40="SMA/D1/D2",5,IF(K40="SMP/SD",1,0))))))</f>
        <v>0</v>
      </c>
      <c r="M40" s="27"/>
      <c r="N40" s="27"/>
      <c r="O40" s="19"/>
      <c r="P40" s="19"/>
      <c r="Q40" s="28" t="n">
        <f aca="false">IF(F40="PELAKSANA",SUM(IF(M40="V",0,0),IF(N40="V",0,0),IF(O40="V",22.5,0),IF(P40="V",17.5,0)),IF(F40="FUNGSIONAL",SUM(IF(M40="V",0,0),IF(N40="V",15,0),IF(O40="V",15,0),IF(P40="V",10,0)),SUM(IF(M40="V",15,0),IF(N40="V",0,0),IF(O40="V",15,0),IF(P40="V",10,0))))</f>
        <v>0</v>
      </c>
      <c r="R40" s="29"/>
      <c r="S40" s="22" t="n">
        <f aca="false">IF(R40="91-100",30,IF(R40="76-90",25,IF(R40="61-75",15,IF(R40="51-60",5,IF(R40="&lt;50",1,0)))))</f>
        <v>0</v>
      </c>
      <c r="T40" s="30"/>
      <c r="U40" s="22" t="n">
        <f aca="false">IF(T40="TIDAK PERNAH",5,IF(T40="RINGAN",3,IF(T40="SEDANG",2,IF(T40="BERAT",1,0))))</f>
        <v>0</v>
      </c>
      <c r="V40" s="22" t="n">
        <f aca="false">SUM(L40,Q40,S40,U40)</f>
        <v>0</v>
      </c>
      <c r="W40" s="31" t="str">
        <f aca="false">IF(V40=0,"-",IF(V40&gt;90,"Sangat Tinggi",IF(V40&gt;80,"Tinggi",IF(V40&gt;70,"Sedang",IF(V40&gt;60,"Rendah","Sangat Rendah")))))</f>
        <v>-</v>
      </c>
    </row>
    <row r="41" customFormat="false" ht="15.75" hidden="false" customHeight="true" outlineLevel="0" collapsed="false">
      <c r="A41" s="19" t="n">
        <v>36</v>
      </c>
      <c r="B41" s="20"/>
      <c r="C41" s="19"/>
      <c r="D41" s="21"/>
      <c r="E41" s="22"/>
      <c r="F41" s="22"/>
      <c r="G41" s="11"/>
      <c r="H41" s="23"/>
      <c r="I41" s="21"/>
      <c r="J41" s="32"/>
      <c r="K41" s="25"/>
      <c r="L41" s="33" t="n">
        <f aca="false">IF(K41="S3",25,IF(K41="S2",20,IF(K41="S1/D4",15,IF(K41="D3",10, IF(K41="SMA/D1/D2",5,IF(K41="SMP/SD",1,0))))))</f>
        <v>0</v>
      </c>
      <c r="M41" s="27"/>
      <c r="N41" s="27"/>
      <c r="O41" s="19"/>
      <c r="P41" s="19"/>
      <c r="Q41" s="28" t="n">
        <f aca="false">IF(F41="PELAKSANA",SUM(IF(M41="V",0,0),IF(N41="V",0,0),IF(O41="V",22.5,0),IF(P41="V",17.5,0)),IF(F41="FUNGSIONAL",SUM(IF(M41="V",0,0),IF(N41="V",15,0),IF(O41="V",15,0),IF(P41="V",10,0)),SUM(IF(M41="V",15,0),IF(N41="V",0,0),IF(O41="V",15,0),IF(P41="V",10,0))))</f>
        <v>0</v>
      </c>
      <c r="R41" s="29"/>
      <c r="S41" s="22" t="n">
        <f aca="false">IF(R41="91-100",30,IF(R41="76-90",25,IF(R41="61-75",15,IF(R41="51-60",5,IF(R41="&lt;50",1,0)))))</f>
        <v>0</v>
      </c>
      <c r="T41" s="30"/>
      <c r="U41" s="22" t="n">
        <f aca="false">IF(T41="TIDAK PERNAH",5,IF(T41="RINGAN",3,IF(T41="SEDANG",2,IF(T41="BERAT",1,0))))</f>
        <v>0</v>
      </c>
      <c r="V41" s="22" t="n">
        <f aca="false">SUM(L41,Q41,S41,U41)</f>
        <v>0</v>
      </c>
      <c r="W41" s="31" t="str">
        <f aca="false">IF(V41=0,"-",IF(V41&gt;90,"Sangat Tinggi",IF(V41&gt;80,"Tinggi",IF(V41&gt;70,"Sedang",IF(V41&gt;60,"Rendah","Sangat Rendah")))))</f>
        <v>-</v>
      </c>
    </row>
    <row r="42" customFormat="false" ht="15.75" hidden="false" customHeight="true" outlineLevel="0" collapsed="false">
      <c r="A42" s="19" t="n">
        <v>37</v>
      </c>
      <c r="B42" s="20"/>
      <c r="C42" s="19"/>
      <c r="D42" s="21"/>
      <c r="E42" s="22"/>
      <c r="F42" s="22"/>
      <c r="G42" s="11"/>
      <c r="H42" s="23"/>
      <c r="I42" s="21"/>
      <c r="J42" s="32"/>
      <c r="K42" s="25"/>
      <c r="L42" s="33" t="n">
        <f aca="false">IF(K42="S3",25,IF(K42="S2",20,IF(K42="S1/D4",15,IF(K42="D3",10, IF(K42="SMA/D1/D2",5,IF(K42="SMP/SD",1,0))))))</f>
        <v>0</v>
      </c>
      <c r="M42" s="27"/>
      <c r="N42" s="27"/>
      <c r="O42" s="19"/>
      <c r="P42" s="19"/>
      <c r="Q42" s="28" t="n">
        <f aca="false">IF(F42="PELAKSANA",SUM(IF(M42="V",0,0),IF(N42="V",0,0),IF(O42="V",22.5,0),IF(P42="V",17.5,0)),IF(F42="FUNGSIONAL",SUM(IF(M42="V",0,0),IF(N42="V",15,0),IF(O42="V",15,0),IF(P42="V",10,0)),SUM(IF(M42="V",15,0),IF(N42="V",0,0),IF(O42="V",15,0),IF(P42="V",10,0))))</f>
        <v>0</v>
      </c>
      <c r="R42" s="29"/>
      <c r="S42" s="22" t="n">
        <f aca="false">IF(R42="91-100",30,IF(R42="76-90",25,IF(R42="61-75",15,IF(R42="51-60",5,IF(R42="&lt;50",1,0)))))</f>
        <v>0</v>
      </c>
      <c r="T42" s="30"/>
      <c r="U42" s="22" t="n">
        <f aca="false">IF(T42="TIDAK PERNAH",5,IF(T42="RINGAN",3,IF(T42="SEDANG",2,IF(T42="BERAT",1,0))))</f>
        <v>0</v>
      </c>
      <c r="V42" s="22" t="n">
        <f aca="false">SUM(L42,Q42,S42,U42)</f>
        <v>0</v>
      </c>
      <c r="W42" s="31" t="str">
        <f aca="false">IF(V42=0,"-",IF(V42&gt;90,"Sangat Tinggi",IF(V42&gt;80,"Tinggi",IF(V42&gt;70,"Sedang",IF(V42&gt;60,"Rendah","Sangat Rendah")))))</f>
        <v>-</v>
      </c>
    </row>
    <row r="43" customFormat="false" ht="15.75" hidden="false" customHeight="true" outlineLevel="0" collapsed="false">
      <c r="A43" s="19" t="n">
        <v>38</v>
      </c>
      <c r="B43" s="20"/>
      <c r="C43" s="19"/>
      <c r="D43" s="21"/>
      <c r="E43" s="22"/>
      <c r="F43" s="22"/>
      <c r="G43" s="11"/>
      <c r="H43" s="23"/>
      <c r="I43" s="21"/>
      <c r="J43" s="32"/>
      <c r="K43" s="25"/>
      <c r="L43" s="33" t="n">
        <f aca="false">IF(K43="S3",25,IF(K43="S2",20,IF(K43="S1/D4",15,IF(K43="D3",10, IF(K43="SMA/D1/D2",5,IF(K43="SMP/SD",1,0))))))</f>
        <v>0</v>
      </c>
      <c r="M43" s="27"/>
      <c r="N43" s="27"/>
      <c r="O43" s="19"/>
      <c r="P43" s="19"/>
      <c r="Q43" s="28" t="n">
        <f aca="false">IF(F43="PELAKSANA",SUM(IF(M43="V",0,0),IF(N43="V",0,0),IF(O43="V",22.5,0),IF(P43="V",17.5,0)),IF(F43="FUNGSIONAL",SUM(IF(M43="V",0,0),IF(N43="V",15,0),IF(O43="V",15,0),IF(P43="V",10,0)),SUM(IF(M43="V",15,0),IF(N43="V",0,0),IF(O43="V",15,0),IF(P43="V",10,0))))</f>
        <v>0</v>
      </c>
      <c r="R43" s="29"/>
      <c r="S43" s="22" t="n">
        <f aca="false">IF(R43="91-100",30,IF(R43="76-90",25,IF(R43="61-75",15,IF(R43="51-60",5,IF(R43="&lt;50",1,0)))))</f>
        <v>0</v>
      </c>
      <c r="T43" s="30"/>
      <c r="U43" s="22" t="n">
        <f aca="false">IF(T43="TIDAK PERNAH",5,IF(T43="RINGAN",3,IF(T43="SEDANG",2,IF(T43="BERAT",1,0))))</f>
        <v>0</v>
      </c>
      <c r="V43" s="22" t="n">
        <f aca="false">SUM(L43,Q43,S43,U43)</f>
        <v>0</v>
      </c>
      <c r="W43" s="31" t="str">
        <f aca="false">IF(V43=0,"-",IF(V43&gt;90,"Sangat Tinggi",IF(V43&gt;80,"Tinggi",IF(V43&gt;70,"Sedang",IF(V43&gt;60,"Rendah","Sangat Rendah")))))</f>
        <v>-</v>
      </c>
    </row>
    <row r="44" customFormat="false" ht="15" hidden="false" customHeight="true" outlineLevel="0" collapsed="false">
      <c r="A44" s="19" t="n">
        <v>39</v>
      </c>
      <c r="B44" s="20"/>
      <c r="C44" s="19"/>
      <c r="D44" s="21"/>
      <c r="E44" s="22"/>
      <c r="F44" s="22"/>
      <c r="G44" s="11"/>
      <c r="H44" s="23"/>
      <c r="I44" s="21"/>
      <c r="J44" s="32"/>
      <c r="K44" s="25"/>
      <c r="L44" s="33" t="n">
        <f aca="false">IF(K44="S3",25,IF(K44="S2",20,IF(K44="S1/D4",15,IF(K44="D3",10, IF(K44="SMA/D1/D2",5,IF(K44="SMP/SD",1,0))))))</f>
        <v>0</v>
      </c>
      <c r="M44" s="27"/>
      <c r="N44" s="27"/>
      <c r="O44" s="19"/>
      <c r="P44" s="19"/>
      <c r="Q44" s="28" t="n">
        <f aca="false">IF(F44="PELAKSANA",SUM(IF(M44="V",0,0),IF(N44="V",0,0),IF(O44="V",22.5,0),IF(P44="V",17.5,0)),IF(F44="FUNGSIONAL",SUM(IF(M44="V",0,0),IF(N44="V",15,0),IF(O44="V",15,0),IF(P44="V",10,0)),SUM(IF(M44="V",15,0),IF(N44="V",0,0),IF(O44="V",15,0),IF(P44="V",10,0))))</f>
        <v>0</v>
      </c>
      <c r="R44" s="29"/>
      <c r="S44" s="22" t="n">
        <f aca="false">IF(R44="91-100",30,IF(R44="76-90",25,IF(R44="61-75",15,IF(R44="51-60",5,IF(R44="&lt;50",1,0)))))</f>
        <v>0</v>
      </c>
      <c r="T44" s="30"/>
      <c r="U44" s="22" t="n">
        <f aca="false">IF(T44="TIDAK PERNAH",5,IF(T44="RINGAN",3,IF(T44="SEDANG",2,IF(T44="BERAT",1,0))))</f>
        <v>0</v>
      </c>
      <c r="V44" s="22" t="n">
        <f aca="false">SUM(L44,Q44,S44,U44)</f>
        <v>0</v>
      </c>
      <c r="W44" s="31" t="str">
        <f aca="false">IF(V44=0,"-",IF(V44&gt;90,"Sangat Tinggi",IF(V44&gt;80,"Tinggi",IF(V44&gt;70,"Sedang",IF(V44&gt;60,"Rendah","Sangat Rendah")))))</f>
        <v>-</v>
      </c>
    </row>
    <row r="45" customFormat="false" ht="15" hidden="false" customHeight="true" outlineLevel="0" collapsed="false">
      <c r="A45" s="19" t="n">
        <v>40</v>
      </c>
      <c r="B45" s="20"/>
      <c r="C45" s="19"/>
      <c r="D45" s="21"/>
      <c r="E45" s="22"/>
      <c r="F45" s="22"/>
      <c r="G45" s="11"/>
      <c r="H45" s="23"/>
      <c r="I45" s="21"/>
      <c r="J45" s="32"/>
      <c r="K45" s="25"/>
      <c r="L45" s="33" t="n">
        <f aca="false">IF(K45="S3",25,IF(K45="S2",20,IF(K45="S1/D4",15,IF(K45="D3",10, IF(K45="SMA/D1/D2",5,IF(K45="SMP/SD",1,0))))))</f>
        <v>0</v>
      </c>
      <c r="M45" s="27"/>
      <c r="N45" s="27"/>
      <c r="O45" s="19"/>
      <c r="P45" s="19"/>
      <c r="Q45" s="28" t="n">
        <f aca="false">IF(F45="PELAKSANA",SUM(IF(M45="V",0,0),IF(N45="V",0,0),IF(O45="V",22.5,0),IF(P45="V",17.5,0)),IF(F45="FUNGSIONAL",SUM(IF(M45="V",0,0),IF(N45="V",15,0),IF(O45="V",15,0),IF(P45="V",10,0)),SUM(IF(M45="V",15,0),IF(N45="V",0,0),IF(O45="V",15,0),IF(P45="V",10,0))))</f>
        <v>0</v>
      </c>
      <c r="R45" s="29"/>
      <c r="S45" s="22" t="n">
        <f aca="false">IF(R45="91-100",30,IF(R45="76-90",25,IF(R45="61-75",15,IF(R45="51-60",5,IF(R45="&lt;50",1,0)))))</f>
        <v>0</v>
      </c>
      <c r="T45" s="30"/>
      <c r="U45" s="22" t="n">
        <f aca="false">IF(T45="TIDAK PERNAH",5,IF(T45="RINGAN",3,IF(T45="SEDANG",2,IF(T45="BERAT",1,0))))</f>
        <v>0</v>
      </c>
      <c r="V45" s="22" t="n">
        <f aca="false">SUM(L45,Q45,S45,U45)</f>
        <v>0</v>
      </c>
      <c r="W45" s="31" t="str">
        <f aca="false">IF(V45=0,"-",IF(V45&gt;90,"Sangat Tinggi",IF(V45&gt;80,"Tinggi",IF(V45&gt;70,"Sedang",IF(V45&gt;60,"Rendah","Sangat Rendah")))))</f>
        <v>-</v>
      </c>
    </row>
    <row r="46" customFormat="false" ht="15" hidden="false" customHeight="true" outlineLevel="0" collapsed="false">
      <c r="A46" s="19" t="n">
        <v>41</v>
      </c>
      <c r="B46" s="20"/>
      <c r="C46" s="19"/>
      <c r="D46" s="21"/>
      <c r="E46" s="22"/>
      <c r="F46" s="22"/>
      <c r="G46" s="11"/>
      <c r="H46" s="23"/>
      <c r="I46" s="21"/>
      <c r="J46" s="32"/>
      <c r="K46" s="25"/>
      <c r="L46" s="33" t="n">
        <f aca="false">IF(K46="S3",25,IF(K46="S2",20,IF(K46="S1/D4",15,IF(K46="D3",10, IF(K46="SMA/D1/D2",5,IF(K46="SMP/SD",1,0))))))</f>
        <v>0</v>
      </c>
      <c r="M46" s="27"/>
      <c r="N46" s="27"/>
      <c r="O46" s="19"/>
      <c r="P46" s="19"/>
      <c r="Q46" s="28" t="n">
        <f aca="false">IF(F46="PELAKSANA",SUM(IF(M46="V",0,0),IF(N46="V",0,0),IF(O46="V",22.5,0),IF(P46="V",17.5,0)),IF(F46="FUNGSIONAL",SUM(IF(M46="V",0,0),IF(N46="V",15,0),IF(O46="V",15,0),IF(P46="V",10,0)),SUM(IF(M46="V",15,0),IF(N46="V",0,0),IF(O46="V",15,0),IF(P46="V",10,0))))</f>
        <v>0</v>
      </c>
      <c r="R46" s="29"/>
      <c r="S46" s="22" t="n">
        <f aca="false">IF(R46="91-100",30,IF(R46="76-90",25,IF(R46="61-75",15,IF(R46="51-60",5,IF(R46="&lt;50",1,0)))))</f>
        <v>0</v>
      </c>
      <c r="T46" s="30"/>
      <c r="U46" s="22" t="n">
        <f aca="false">IF(T46="TIDAK PERNAH",5,IF(T46="RINGAN",3,IF(T46="SEDANG",2,IF(T46="BERAT",1,0))))</f>
        <v>0</v>
      </c>
      <c r="V46" s="22" t="n">
        <f aca="false">SUM(L46,Q46,S46,U46)</f>
        <v>0</v>
      </c>
      <c r="W46" s="31" t="str">
        <f aca="false">IF(V46=0,"-",IF(V46&gt;90,"Sangat Tinggi",IF(V46&gt;80,"Tinggi",IF(V46&gt;70,"Sedang",IF(V46&gt;60,"Rendah","Sangat Rendah")))))</f>
        <v>-</v>
      </c>
    </row>
    <row r="47" customFormat="false" ht="15" hidden="false" customHeight="true" outlineLevel="0" collapsed="false">
      <c r="A47" s="19" t="n">
        <v>42</v>
      </c>
      <c r="B47" s="20"/>
      <c r="C47" s="19"/>
      <c r="D47" s="21"/>
      <c r="E47" s="22"/>
      <c r="F47" s="22"/>
      <c r="G47" s="11"/>
      <c r="H47" s="23"/>
      <c r="I47" s="21"/>
      <c r="J47" s="32"/>
      <c r="K47" s="25"/>
      <c r="L47" s="33" t="n">
        <f aca="false">IF(K47="S3",25,IF(K47="S2",20,IF(K47="S1/D4",15,IF(K47="D3",10, IF(K47="SMA/D1/D2",5,IF(K47="SMP/SD",1,0))))))</f>
        <v>0</v>
      </c>
      <c r="M47" s="27"/>
      <c r="N47" s="27"/>
      <c r="O47" s="19"/>
      <c r="P47" s="19"/>
      <c r="Q47" s="28" t="n">
        <f aca="false">IF(F47="PELAKSANA",SUM(IF(M47="V",0,0),IF(N47="V",0,0),IF(O47="V",22.5,0),IF(P47="V",17.5,0)),IF(F47="FUNGSIONAL",SUM(IF(M47="V",0,0),IF(N47="V",15,0),IF(O47="V",15,0),IF(P47="V",10,0)),SUM(IF(M47="V",15,0),IF(N47="V",0,0),IF(O47="V",15,0),IF(P47="V",10,0))))</f>
        <v>0</v>
      </c>
      <c r="R47" s="29"/>
      <c r="S47" s="22" t="n">
        <f aca="false">IF(R47="91-100",30,IF(R47="76-90",25,IF(R47="61-75",15,IF(R47="51-60",5,IF(R47="&lt;50",1,0)))))</f>
        <v>0</v>
      </c>
      <c r="T47" s="30"/>
      <c r="U47" s="22" t="n">
        <f aca="false">IF(T47="TIDAK PERNAH",5,IF(T47="RINGAN",3,IF(T47="SEDANG",2,IF(T47="BERAT",1,0))))</f>
        <v>0</v>
      </c>
      <c r="V47" s="22" t="n">
        <f aca="false">SUM(L47,Q47,S47,U47)</f>
        <v>0</v>
      </c>
      <c r="W47" s="31" t="str">
        <f aca="false">IF(V47=0,"-",IF(V47&gt;90,"Sangat Tinggi",IF(V47&gt;80,"Tinggi",IF(V47&gt;70,"Sedang",IF(V47&gt;60,"Rendah","Sangat Rendah")))))</f>
        <v>-</v>
      </c>
    </row>
    <row r="48" customFormat="false" ht="15" hidden="false" customHeight="true" outlineLevel="0" collapsed="false">
      <c r="A48" s="19" t="n">
        <v>43</v>
      </c>
      <c r="B48" s="20"/>
      <c r="C48" s="19"/>
      <c r="D48" s="21"/>
      <c r="E48" s="22"/>
      <c r="F48" s="22"/>
      <c r="G48" s="11"/>
      <c r="H48" s="23"/>
      <c r="I48" s="21"/>
      <c r="J48" s="32"/>
      <c r="K48" s="25"/>
      <c r="L48" s="33" t="n">
        <f aca="false">IF(K48="S3",25,IF(K48="S2",20,IF(K48="S1/D4",15,IF(K48="D3",10, IF(K48="SMA/D1/D2",5,IF(K48="SMP/SD",1,0))))))</f>
        <v>0</v>
      </c>
      <c r="M48" s="27"/>
      <c r="N48" s="27"/>
      <c r="O48" s="19"/>
      <c r="P48" s="19"/>
      <c r="Q48" s="28" t="n">
        <f aca="false">IF(F48="PELAKSANA",SUM(IF(M48="V",0,0),IF(N48="V",0,0),IF(O48="V",22.5,0),IF(P48="V",17.5,0)),IF(F48="FUNGSIONAL",SUM(IF(M48="V",0,0),IF(N48="V",15,0),IF(O48="V",15,0),IF(P48="V",10,0)),SUM(IF(M48="V",15,0),IF(N48="V",0,0),IF(O48="V",15,0),IF(P48="V",10,0))))</f>
        <v>0</v>
      </c>
      <c r="R48" s="29"/>
      <c r="S48" s="22" t="n">
        <f aca="false">IF(R48="91-100",30,IF(R48="76-90",25,IF(R48="61-75",15,IF(R48="51-60",5,IF(R48="&lt;50",1,0)))))</f>
        <v>0</v>
      </c>
      <c r="T48" s="30"/>
      <c r="U48" s="22" t="n">
        <f aca="false">IF(T48="TIDAK PERNAH",5,IF(T48="RINGAN",3,IF(T48="SEDANG",2,IF(T48="BERAT",1,0))))</f>
        <v>0</v>
      </c>
      <c r="V48" s="22" t="n">
        <f aca="false">SUM(L48,Q48,S48,U48)</f>
        <v>0</v>
      </c>
      <c r="W48" s="31" t="str">
        <f aca="false">IF(V48=0,"-",IF(V48&gt;90,"Sangat Tinggi",IF(V48&gt;80,"Tinggi",IF(V48&gt;70,"Sedang",IF(V48&gt;60,"Rendah","Sangat Rendah")))))</f>
        <v>-</v>
      </c>
    </row>
    <row r="49" customFormat="false" ht="15" hidden="false" customHeight="true" outlineLevel="0" collapsed="false">
      <c r="A49" s="19" t="n">
        <v>44</v>
      </c>
      <c r="B49" s="20"/>
      <c r="C49" s="19"/>
      <c r="D49" s="21"/>
      <c r="E49" s="22"/>
      <c r="F49" s="22"/>
      <c r="G49" s="11"/>
      <c r="H49" s="23"/>
      <c r="I49" s="21"/>
      <c r="J49" s="32"/>
      <c r="K49" s="25"/>
      <c r="L49" s="33" t="n">
        <f aca="false">IF(K49="S3",25,IF(K49="S2",20,IF(K49="S1/D4",15,IF(K49="D3",10, IF(K49="SMA/D1/D2",5,IF(K49="SMP/SD",1,0))))))</f>
        <v>0</v>
      </c>
      <c r="M49" s="27"/>
      <c r="N49" s="27"/>
      <c r="O49" s="19"/>
      <c r="P49" s="19"/>
      <c r="Q49" s="28" t="n">
        <f aca="false">IF(F49="PELAKSANA",SUM(IF(M49="V",0,0),IF(N49="V",0,0),IF(O49="V",22.5,0),IF(P49="V",17.5,0)),IF(F49="FUNGSIONAL",SUM(IF(M49="V",0,0),IF(N49="V",15,0),IF(O49="V",15,0),IF(P49="V",10,0)),SUM(IF(M49="V",15,0),IF(N49="V",0,0),IF(O49="V",15,0),IF(P49="V",10,0))))</f>
        <v>0</v>
      </c>
      <c r="R49" s="29"/>
      <c r="S49" s="22" t="n">
        <f aca="false">IF(R49="91-100",30,IF(R49="76-90",25,IF(R49="61-75",15,IF(R49="51-60",5,IF(R49="&lt;50",1,0)))))</f>
        <v>0</v>
      </c>
      <c r="T49" s="30"/>
      <c r="U49" s="22" t="n">
        <f aca="false">IF(T49="TIDAK PERNAH",5,IF(T49="RINGAN",3,IF(T49="SEDANG",2,IF(T49="BERAT",1,0))))</f>
        <v>0</v>
      </c>
      <c r="V49" s="22" t="n">
        <f aca="false">SUM(L49,Q49,S49,U49)</f>
        <v>0</v>
      </c>
      <c r="W49" s="31" t="str">
        <f aca="false">IF(V49=0,"-",IF(V49&gt;90,"Sangat Tinggi",IF(V49&gt;80,"Tinggi",IF(V49&gt;70,"Sedang",IF(V49&gt;60,"Rendah","Sangat Rendah")))))</f>
        <v>-</v>
      </c>
    </row>
    <row r="50" customFormat="false" ht="15" hidden="false" customHeight="true" outlineLevel="0" collapsed="false">
      <c r="A50" s="19" t="n">
        <v>45</v>
      </c>
      <c r="B50" s="20"/>
      <c r="C50" s="19"/>
      <c r="D50" s="21"/>
      <c r="E50" s="22"/>
      <c r="F50" s="22"/>
      <c r="G50" s="11"/>
      <c r="H50" s="23"/>
      <c r="I50" s="21"/>
      <c r="J50" s="32"/>
      <c r="K50" s="25"/>
      <c r="L50" s="33" t="n">
        <f aca="false">IF(K50="S3",25,IF(K50="S2",20,IF(K50="S1/D4",15,IF(K50="D3",10, IF(K50="SMA/D1/D2",5,IF(K50="SMP/SD",1,0))))))</f>
        <v>0</v>
      </c>
      <c r="M50" s="27"/>
      <c r="N50" s="27"/>
      <c r="O50" s="19"/>
      <c r="P50" s="19"/>
      <c r="Q50" s="28" t="n">
        <f aca="false">IF(F50="PELAKSANA",SUM(IF(M50="V",0,0),IF(N50="V",0,0),IF(O50="V",22.5,0),IF(P50="V",17.5,0)),IF(F50="FUNGSIONAL",SUM(IF(M50="V",0,0),IF(N50="V",15,0),IF(O50="V",15,0),IF(P50="V",10,0)),SUM(IF(M50="V",15,0),IF(N50="V",0,0),IF(O50="V",15,0),IF(P50="V",10,0))))</f>
        <v>0</v>
      </c>
      <c r="R50" s="29"/>
      <c r="S50" s="22" t="n">
        <f aca="false">IF(R50="91-100",30,IF(R50="76-90",25,IF(R50="61-75",15,IF(R50="51-60",5,IF(R50="&lt;50",1,0)))))</f>
        <v>0</v>
      </c>
      <c r="T50" s="30"/>
      <c r="U50" s="22" t="n">
        <f aca="false">IF(T50="TIDAK PERNAH",5,IF(T50="RINGAN",3,IF(T50="SEDANG",2,IF(T50="BERAT",1,0))))</f>
        <v>0</v>
      </c>
      <c r="V50" s="22" t="n">
        <f aca="false">SUM(L50,Q50,S50,U50)</f>
        <v>0</v>
      </c>
      <c r="W50" s="31" t="str">
        <f aca="false">IF(V50=0,"-",IF(V50&gt;90,"Sangat Tinggi",IF(V50&gt;80,"Tinggi",IF(V50&gt;70,"Sedang",IF(V50&gt;60,"Rendah","Sangat Rendah")))))</f>
        <v>-</v>
      </c>
    </row>
    <row r="51" customFormat="false" ht="15" hidden="false" customHeight="true" outlineLevel="0" collapsed="false">
      <c r="A51" s="19" t="n">
        <v>46</v>
      </c>
      <c r="B51" s="20"/>
      <c r="C51" s="19"/>
      <c r="D51" s="21"/>
      <c r="E51" s="22"/>
      <c r="F51" s="22"/>
      <c r="G51" s="11"/>
      <c r="H51" s="23"/>
      <c r="I51" s="21"/>
      <c r="J51" s="32"/>
      <c r="K51" s="25"/>
      <c r="L51" s="33" t="n">
        <f aca="false">IF(K51="S3",25,IF(K51="S2",20,IF(K51="S1/D4",15,IF(K51="D3",10, IF(K51="SMA/D1/D2",5,IF(K51="SMP/SD",1,0))))))</f>
        <v>0</v>
      </c>
      <c r="M51" s="27"/>
      <c r="N51" s="27"/>
      <c r="O51" s="19"/>
      <c r="P51" s="19"/>
      <c r="Q51" s="28" t="n">
        <f aca="false">IF(F51="PELAKSANA",SUM(IF(M51="V",0,0),IF(N51="V",0,0),IF(O51="V",22.5,0),IF(P51="V",17.5,0)),IF(F51="FUNGSIONAL",SUM(IF(M51="V",0,0),IF(N51="V",15,0),IF(O51="V",15,0),IF(P51="V",10,0)),SUM(IF(M51="V",15,0),IF(N51="V",0,0),IF(O51="V",15,0),IF(P51="V",10,0))))</f>
        <v>0</v>
      </c>
      <c r="R51" s="29"/>
      <c r="S51" s="22" t="n">
        <f aca="false">IF(R51="91-100",30,IF(R51="76-90",25,IF(R51="61-75",15,IF(R51="51-60",5,IF(R51="&lt;50",1,0)))))</f>
        <v>0</v>
      </c>
      <c r="T51" s="30"/>
      <c r="U51" s="22" t="n">
        <f aca="false">IF(T51="TIDAK PERNAH",5,IF(T51="RINGAN",3,IF(T51="SEDANG",2,IF(T51="BERAT",1,0))))</f>
        <v>0</v>
      </c>
      <c r="V51" s="22" t="n">
        <f aca="false">SUM(L51,Q51,S51,U51)</f>
        <v>0</v>
      </c>
      <c r="W51" s="31" t="str">
        <f aca="false">IF(V51=0,"-",IF(V51&gt;90,"Sangat Tinggi",IF(V51&gt;80,"Tinggi",IF(V51&gt;70,"Sedang",IF(V51&gt;60,"Rendah","Sangat Rendah")))))</f>
        <v>-</v>
      </c>
    </row>
    <row r="52" customFormat="false" ht="15" hidden="false" customHeight="true" outlineLevel="0" collapsed="false">
      <c r="L52" s="34" t="e">
        <f aca="false">AVERAGEIF(L5:L51,"&gt;0")</f>
        <v>#DIV/0!</v>
      </c>
      <c r="Q52" s="34" t="e">
        <f aca="false">AVERAGEIF(Q5:Q51,"&gt;0")</f>
        <v>#DIV/0!</v>
      </c>
      <c r="S52" s="34" t="e">
        <f aca="false">AVERAGEIF(S5:S51,"&gt;0")</f>
        <v>#DIV/0!</v>
      </c>
      <c r="U52" s="34" t="e">
        <f aca="false">AVERAGEIF(U5:U51,"&gt;0")</f>
        <v>#DIV/0!</v>
      </c>
      <c r="V52" s="34" t="e">
        <f aca="false">AVERAGEIF(V5:V51,"&gt;0")</f>
        <v>#DIV/0!</v>
      </c>
      <c r="W52" s="35" t="e">
        <f aca="false">IF(V52=0,"-",IF(V52&gt;90,"Sangat Tinggi",IF(V52&gt;80,"Tinggi",IF(V52&gt;70,"Sedang",IF(V52&gt;60,"Rendah","Sangat Rendah")))))</f>
        <v>#DIV/0!</v>
      </c>
    </row>
  </sheetData>
  <mergeCells count="9">
    <mergeCell ref="A2:A3"/>
    <mergeCell ref="B2:J2"/>
    <mergeCell ref="L2:L3"/>
    <mergeCell ref="M2:P2"/>
    <mergeCell ref="Q2:Q3"/>
    <mergeCell ref="S2:S3"/>
    <mergeCell ref="U2:U3"/>
    <mergeCell ref="V2:V3"/>
    <mergeCell ref="W2:W3"/>
  </mergeCells>
  <conditionalFormatting sqref="Q5:Q14 L5:L14 L48:L51 Q48:Q51 L44:L46 Q44:Q46 L34:L35 Q34:Q35 L16:L22 Q16:Q22">
    <cfRule type="cellIs" priority="2" operator="equal" aboveAverage="0" equalAverage="0" bottom="0" percent="0" rank="0" text="" dxfId="0">
      <formula>0</formula>
    </cfRule>
  </conditionalFormatting>
  <conditionalFormatting sqref="N5:N14 N48:N51 N44:N46 N34:N35 N16:N22">
    <cfRule type="expression" priority="3" aboveAverage="0" equalAverage="0" bottom="0" percent="0" rank="0" text="" dxfId="1">
      <formula>IF(OR(#ref!="PELAKSANA",#ref!="JPT",#ref!="ADMINISTRATOR",#ref!="PENGAWAS"),1,0)</formula>
    </cfRule>
  </conditionalFormatting>
  <conditionalFormatting sqref="M5:N14 M48:N51 M44:N46 M34:N35 M16:N22">
    <cfRule type="expression" priority="4" aboveAverage="0" equalAverage="0" bottom="0" percent="0" rank="0" text="" dxfId="2">
      <formula>IF(OR(#ref!="PELAKSANA",#ref!="FUNGSIONAL"),1,0)</formula>
    </cfRule>
  </conditionalFormatting>
  <conditionalFormatting sqref="N5">
    <cfRule type="expression" priority="5" aboveAverage="0" equalAverage="0" bottom="0" percent="0" rank="0" text="" dxfId="3">
      <formula>IF(OR(F5="PELAKSANA",F5="JPT",F5="ADMINISTRATOR",F5="PENGAWAS"),1,0)</formula>
    </cfRule>
  </conditionalFormatting>
  <conditionalFormatting sqref="M5:N5">
    <cfRule type="expression" priority="6" aboveAverage="0" equalAverage="0" bottom="0" percent="0" rank="0" text="" dxfId="4">
      <formula>IF(OR(F5="PELAKSANA",F5="FUNGSIONAL"),1,0)</formula>
    </cfRule>
  </conditionalFormatting>
  <conditionalFormatting sqref="N6">
    <cfRule type="expression" priority="7" aboveAverage="0" equalAverage="0" bottom="0" percent="0" rank="0" text="" dxfId="5">
      <formula>IF(OR(F6="PELAKSANA",F6="JPT",F6="ADMINISTRATOR",F6="PENGAWAS"),1,0)</formula>
    </cfRule>
  </conditionalFormatting>
  <conditionalFormatting sqref="M6:N6">
    <cfRule type="expression" priority="8" aboveAverage="0" equalAverage="0" bottom="0" percent="0" rank="0" text="" dxfId="6">
      <formula>IF(OR(F6="PELAKSANA",F6="FUNGSIONAL"),1,0)</formula>
    </cfRule>
  </conditionalFormatting>
  <conditionalFormatting sqref="N7">
    <cfRule type="expression" priority="9" aboveAverage="0" equalAverage="0" bottom="0" percent="0" rank="0" text="" dxfId="7">
      <formula>IF(OR(F7="PELAKSANA",F7="JPT",F7="ADMINISTRATOR",F7="PENGAWAS"),1,0)</formula>
    </cfRule>
  </conditionalFormatting>
  <conditionalFormatting sqref="M7:N7">
    <cfRule type="expression" priority="10" aboveAverage="0" equalAverage="0" bottom="0" percent="0" rank="0" text="" dxfId="8">
      <formula>IF(OR(F7="PELAKSANA",F7="FUNGSIONAL"),1,0)</formula>
    </cfRule>
  </conditionalFormatting>
  <conditionalFormatting sqref="N8">
    <cfRule type="expression" priority="11" aboveAverage="0" equalAverage="0" bottom="0" percent="0" rank="0" text="" dxfId="9">
      <formula>IF(OR(F8="PELAKSANA",F8="JPT",F8="ADMINISTRATOR",F8="PENGAWAS"),1,0)</formula>
    </cfRule>
  </conditionalFormatting>
  <conditionalFormatting sqref="M8:N8">
    <cfRule type="expression" priority="12" aboveAverage="0" equalAverage="0" bottom="0" percent="0" rank="0" text="" dxfId="10">
      <formula>IF(OR(F8="PELAKSANA",F8="FUNGSIONAL"),1,0)</formula>
    </cfRule>
  </conditionalFormatting>
  <conditionalFormatting sqref="N9">
    <cfRule type="expression" priority="13" aboveAverage="0" equalAverage="0" bottom="0" percent="0" rank="0" text="" dxfId="11">
      <formula>IF(OR(F9="PELAKSANA",F9="JPT",F9="ADMINISTRATOR",F9="PENGAWAS"),1,0)</formula>
    </cfRule>
  </conditionalFormatting>
  <conditionalFormatting sqref="M9:N9">
    <cfRule type="expression" priority="14" aboveAverage="0" equalAverage="0" bottom="0" percent="0" rank="0" text="" dxfId="12">
      <formula>IF(OR(F9="PELAKSANA",F9="FUNGSIONAL"),1,0)</formula>
    </cfRule>
  </conditionalFormatting>
  <conditionalFormatting sqref="N10">
    <cfRule type="expression" priority="15" aboveAverage="0" equalAverage="0" bottom="0" percent="0" rank="0" text="" dxfId="13">
      <formula>IF(OR(F10="PELAKSANA",F10="JPT",F10="ADMINISTRATOR",F10="PENGAWAS"),1,0)</formula>
    </cfRule>
  </conditionalFormatting>
  <conditionalFormatting sqref="M10:N10">
    <cfRule type="expression" priority="16" aboveAverage="0" equalAverage="0" bottom="0" percent="0" rank="0" text="" dxfId="14">
      <formula>IF(OR(F10="PELAKSANA",F10="FUNGSIONAL"),1,0)</formula>
    </cfRule>
  </conditionalFormatting>
  <conditionalFormatting sqref="N11">
    <cfRule type="expression" priority="17" aboveAverage="0" equalAverage="0" bottom="0" percent="0" rank="0" text="" dxfId="15">
      <formula>IF(OR(F11="PELAKSANA",F11="JPT",F11="ADMINISTRATOR",F11="PENGAWAS"),1,0)</formula>
    </cfRule>
  </conditionalFormatting>
  <conditionalFormatting sqref="M11:N11">
    <cfRule type="expression" priority="18" aboveAverage="0" equalAverage="0" bottom="0" percent="0" rank="0" text="" dxfId="16">
      <formula>IF(OR(F11="PELAKSANA",F11="FUNGSIONAL"),1,0)</formula>
    </cfRule>
  </conditionalFormatting>
  <conditionalFormatting sqref="N12">
    <cfRule type="expression" priority="19" aboveAverage="0" equalAverage="0" bottom="0" percent="0" rank="0" text="" dxfId="17">
      <formula>IF(OR(F12="PELAKSANA",F12="JPT",F12="ADMINISTRATOR",F12="PENGAWAS"),1,0)</formula>
    </cfRule>
  </conditionalFormatting>
  <conditionalFormatting sqref="M12:N12">
    <cfRule type="expression" priority="20" aboveAverage="0" equalAverage="0" bottom="0" percent="0" rank="0" text="" dxfId="18">
      <formula>IF(OR(F12="PELAKSANA",F12="FUNGSIONAL"),1,0)</formula>
    </cfRule>
  </conditionalFormatting>
  <conditionalFormatting sqref="N13">
    <cfRule type="expression" priority="21" aboveAverage="0" equalAverage="0" bottom="0" percent="0" rank="0" text="" dxfId="19">
      <formula>IF(OR(F13="PELAKSANA",F13="JPT",F13="ADMINISTRATOR",F13="PENGAWAS"),1,0)</formula>
    </cfRule>
  </conditionalFormatting>
  <conditionalFormatting sqref="M13:N13">
    <cfRule type="expression" priority="22" aboveAverage="0" equalAverage="0" bottom="0" percent="0" rank="0" text="" dxfId="20">
      <formula>IF(OR(F13="PELAKSANA",F13="FUNGSIONAL"),1,0)</formula>
    </cfRule>
  </conditionalFormatting>
  <conditionalFormatting sqref="N14">
    <cfRule type="expression" priority="23" aboveAverage="0" equalAverage="0" bottom="0" percent="0" rank="0" text="" dxfId="21">
      <formula>IF(OR(F14="PELAKSANA",F14="JPT",F14="ADMINISTRATOR",F14="PENGAWAS"),1,0)</formula>
    </cfRule>
  </conditionalFormatting>
  <conditionalFormatting sqref="M14:N14">
    <cfRule type="expression" priority="24" aboveAverage="0" equalAverage="0" bottom="0" percent="0" rank="0" text="" dxfId="22">
      <formula>IF(OR(F14="PELAKSANA",F14="FUNGSIONAL"),1,0)</formula>
    </cfRule>
  </conditionalFormatting>
  <conditionalFormatting sqref="N16">
    <cfRule type="expression" priority="25" aboveAverage="0" equalAverage="0" bottom="0" percent="0" rank="0" text="" dxfId="23">
      <formula>IF(OR(F16="PELAKSANA",F16="JPT",F16="ADMINISTRATOR",F16="PENGAWAS"),1,0)</formula>
    </cfRule>
  </conditionalFormatting>
  <conditionalFormatting sqref="M16:N16">
    <cfRule type="expression" priority="26" aboveAverage="0" equalAverage="0" bottom="0" percent="0" rank="0" text="" dxfId="24">
      <formula>IF(OR(F16="PELAKSANA",F16="FUNGSIONAL"),1,0)</formula>
    </cfRule>
  </conditionalFormatting>
  <conditionalFormatting sqref="N17">
    <cfRule type="expression" priority="27" aboveAverage="0" equalAverage="0" bottom="0" percent="0" rank="0" text="" dxfId="25">
      <formula>IF(OR(F17="PELAKSANA",F17="JPT",F17="ADMINISTRATOR",F17="PENGAWAS"),1,0)</formula>
    </cfRule>
  </conditionalFormatting>
  <conditionalFormatting sqref="M17:N17">
    <cfRule type="expression" priority="28" aboveAverage="0" equalAverage="0" bottom="0" percent="0" rank="0" text="" dxfId="26">
      <formula>IF(OR(F17="PELAKSANA",F17="FUNGSIONAL"),1,0)</formula>
    </cfRule>
  </conditionalFormatting>
  <conditionalFormatting sqref="N18">
    <cfRule type="expression" priority="29" aboveAverage="0" equalAverage="0" bottom="0" percent="0" rank="0" text="" dxfId="27">
      <formula>IF(OR(F18="PELAKSANA",F18="JPT",F18="ADMINISTRATOR",F18="PENGAWAS"),1,0)</formula>
    </cfRule>
  </conditionalFormatting>
  <conditionalFormatting sqref="M18:N18">
    <cfRule type="expression" priority="30" aboveAverage="0" equalAverage="0" bottom="0" percent="0" rank="0" text="" dxfId="28">
      <formula>IF(OR(F18="PELAKSANA",F18="FUNGSIONAL"),1,0)</formula>
    </cfRule>
  </conditionalFormatting>
  <conditionalFormatting sqref="M51:N51">
    <cfRule type="expression" priority="31" aboveAverage="0" equalAverage="0" bottom="0" percent="0" rank="0" text="" dxfId="29">
      <formula>IF(OR(F51="PELAKSANA",F51="FUNGSIONAL"),1,0)</formula>
    </cfRule>
  </conditionalFormatting>
  <conditionalFormatting sqref="N6">
    <cfRule type="expression" priority="32" aboveAverage="0" equalAverage="0" bottom="0" percent="0" rank="0" text="" dxfId="30">
      <formula>IF(OR(F6="PELAKSANA",F6="JPT",F6="ADMINISTRATOR",F6="PENGAWAS"),1,0)</formula>
    </cfRule>
  </conditionalFormatting>
  <conditionalFormatting sqref="M6:N6">
    <cfRule type="expression" priority="33" aboveAverage="0" equalAverage="0" bottom="0" percent="0" rank="0" text="" dxfId="31">
      <formula>IF(OR(F6="PELAKSANA",F6="FUNGSIONAL"),1,0)</formula>
    </cfRule>
  </conditionalFormatting>
  <conditionalFormatting sqref="N7">
    <cfRule type="expression" priority="34" aboveAverage="0" equalAverage="0" bottom="0" percent="0" rank="0" text="" dxfId="32">
      <formula>IF(OR(F7="PELAKSANA",F7="JPT",F7="ADMINISTRATOR",F7="PENGAWAS"),1,0)</formula>
    </cfRule>
  </conditionalFormatting>
  <conditionalFormatting sqref="M7:N7">
    <cfRule type="expression" priority="35" aboveAverage="0" equalAverage="0" bottom="0" percent="0" rank="0" text="" dxfId="33">
      <formula>IF(OR(F7="PELAKSANA",F7="FUNGSIONAL"),1,0)</formula>
    </cfRule>
  </conditionalFormatting>
  <conditionalFormatting sqref="N8">
    <cfRule type="expression" priority="36" aboveAverage="0" equalAverage="0" bottom="0" percent="0" rank="0" text="" dxfId="34">
      <formula>IF(OR(F8="PELAKSANA",F8="JPT",F8="ADMINISTRATOR",F8="PENGAWAS"),1,0)</formula>
    </cfRule>
  </conditionalFormatting>
  <conditionalFormatting sqref="M8:N8">
    <cfRule type="expression" priority="37" aboveAverage="0" equalAverage="0" bottom="0" percent="0" rank="0" text="" dxfId="35">
      <formula>IF(OR(F8="PELAKSANA",F8="FUNGSIONAL"),1,0)</formula>
    </cfRule>
  </conditionalFormatting>
  <conditionalFormatting sqref="N9">
    <cfRule type="expression" priority="38" aboveAverage="0" equalAverage="0" bottom="0" percent="0" rank="0" text="" dxfId="36">
      <formula>IF(OR(F9="PELAKSANA",F9="JPT",F9="ADMINISTRATOR",F9="PENGAWAS"),1,0)</formula>
    </cfRule>
  </conditionalFormatting>
  <conditionalFormatting sqref="M9:N9">
    <cfRule type="expression" priority="39" aboveAverage="0" equalAverage="0" bottom="0" percent="0" rank="0" text="" dxfId="37">
      <formula>IF(OR(F9="PELAKSANA",F9="FUNGSIONAL"),1,0)</formula>
    </cfRule>
  </conditionalFormatting>
  <conditionalFormatting sqref="N10">
    <cfRule type="expression" priority="40" aboveAverage="0" equalAverage="0" bottom="0" percent="0" rank="0" text="" dxfId="38">
      <formula>IF(OR(F10="PELAKSANA",F10="JPT",F10="ADMINISTRATOR",F10="PENGAWAS"),1,0)</formula>
    </cfRule>
  </conditionalFormatting>
  <conditionalFormatting sqref="M10:N10">
    <cfRule type="expression" priority="41" aboveAverage="0" equalAverage="0" bottom="0" percent="0" rank="0" text="" dxfId="39">
      <formula>IF(OR(F10="PELAKSANA",F10="FUNGSIONAL"),1,0)</formula>
    </cfRule>
  </conditionalFormatting>
  <conditionalFormatting sqref="N11">
    <cfRule type="expression" priority="42" aboveAverage="0" equalAverage="0" bottom="0" percent="0" rank="0" text="" dxfId="40">
      <formula>IF(OR(F11="PELAKSANA",F11="JPT",F11="ADMINISTRATOR",F11="PENGAWAS"),1,0)</formula>
    </cfRule>
  </conditionalFormatting>
  <conditionalFormatting sqref="M11:N11">
    <cfRule type="expression" priority="43" aboveAverage="0" equalAverage="0" bottom="0" percent="0" rank="0" text="" dxfId="41">
      <formula>IF(OR(F11="PELAKSANA",F11="FUNGSIONAL"),1,0)</formula>
    </cfRule>
  </conditionalFormatting>
  <conditionalFormatting sqref="N12">
    <cfRule type="expression" priority="44" aboveAverage="0" equalAverage="0" bottom="0" percent="0" rank="0" text="" dxfId="42">
      <formula>IF(OR(F12="PELAKSANA",F12="JPT",F12="ADMINISTRATOR",F12="PENGAWAS"),1,0)</formula>
    </cfRule>
  </conditionalFormatting>
  <conditionalFormatting sqref="M12:N12">
    <cfRule type="expression" priority="45" aboveAverage="0" equalAverage="0" bottom="0" percent="0" rank="0" text="" dxfId="43">
      <formula>IF(OR(F12="PELAKSANA",F12="FUNGSIONAL"),1,0)</formula>
    </cfRule>
  </conditionalFormatting>
  <conditionalFormatting sqref="N13">
    <cfRule type="expression" priority="46" aboveAverage="0" equalAverage="0" bottom="0" percent="0" rank="0" text="" dxfId="44">
      <formula>IF(OR(F13="PELAKSANA",F13="JPT",F13="ADMINISTRATOR",F13="PENGAWAS"),1,0)</formula>
    </cfRule>
  </conditionalFormatting>
  <conditionalFormatting sqref="M13:N13">
    <cfRule type="expression" priority="47" aboveAverage="0" equalAverage="0" bottom="0" percent="0" rank="0" text="" dxfId="45">
      <formula>IF(OR(F13="PELAKSANA",F13="FUNGSIONAL"),1,0)</formula>
    </cfRule>
  </conditionalFormatting>
  <conditionalFormatting sqref="N14">
    <cfRule type="expression" priority="48" aboveAverage="0" equalAverage="0" bottom="0" percent="0" rank="0" text="" dxfId="46">
      <formula>IF(OR(F14="PELAKSANA",F14="JPT",F14="ADMINISTRATOR",F14="PENGAWAS"),1,0)</formula>
    </cfRule>
  </conditionalFormatting>
  <conditionalFormatting sqref="M14:N14">
    <cfRule type="expression" priority="49" aboveAverage="0" equalAverage="0" bottom="0" percent="0" rank="0" text="" dxfId="47">
      <formula>IF(OR(F14="PELAKSANA",F14="FUNGSIONAL"),1,0)</formula>
    </cfRule>
  </conditionalFormatting>
  <conditionalFormatting sqref="N16">
    <cfRule type="expression" priority="50" aboveAverage="0" equalAverage="0" bottom="0" percent="0" rank="0" text="" dxfId="48">
      <formula>IF(OR(F16="PELAKSANA",F16="JPT",F16="ADMINISTRATOR",F16="PENGAWAS"),1,0)</formula>
    </cfRule>
  </conditionalFormatting>
  <conditionalFormatting sqref="M16:N16">
    <cfRule type="expression" priority="51" aboveAverage="0" equalAverage="0" bottom="0" percent="0" rank="0" text="" dxfId="49">
      <formula>IF(OR(F16="PELAKSANA",F16="FUNGSIONAL"),1,0)</formula>
    </cfRule>
  </conditionalFormatting>
  <conditionalFormatting sqref="N17">
    <cfRule type="expression" priority="52" aboveAverage="0" equalAverage="0" bottom="0" percent="0" rank="0" text="" dxfId="50">
      <formula>IF(OR(F17="PELAKSANA",F17="JPT",F17="ADMINISTRATOR",F17="PENGAWAS"),1,0)</formula>
    </cfRule>
  </conditionalFormatting>
  <conditionalFormatting sqref="M17:N17">
    <cfRule type="expression" priority="53" aboveAverage="0" equalAverage="0" bottom="0" percent="0" rank="0" text="" dxfId="51">
      <formula>IF(OR(F17="PELAKSANA",F17="FUNGSIONAL"),1,0)</formula>
    </cfRule>
  </conditionalFormatting>
  <conditionalFormatting sqref="N18">
    <cfRule type="expression" priority="54" aboveAverage="0" equalAverage="0" bottom="0" percent="0" rank="0" text="" dxfId="52">
      <formula>IF(OR(F18="PELAKSANA",F18="JPT",F18="ADMINISTRATOR",F18="PENGAWAS"),1,0)</formula>
    </cfRule>
  </conditionalFormatting>
  <conditionalFormatting sqref="M18:N18">
    <cfRule type="expression" priority="55" aboveAverage="0" equalAverage="0" bottom="0" percent="0" rank="0" text="" dxfId="53">
      <formula>IF(OR(F18="PELAKSANA",F18="FUNGSIONAL"),1,0)</formula>
    </cfRule>
  </conditionalFormatting>
  <conditionalFormatting sqref="N19">
    <cfRule type="expression" priority="56" aboveAverage="0" equalAverage="0" bottom="0" percent="0" rank="0" text="" dxfId="54">
      <formula>IF(OR(F19="PELAKSANA",F19="JPT",F19="ADMINISTRATOR",F19="PENGAWAS"),1,0)</formula>
    </cfRule>
  </conditionalFormatting>
  <conditionalFormatting sqref="M19:N19">
    <cfRule type="expression" priority="57" aboveAverage="0" equalAverage="0" bottom="0" percent="0" rank="0" text="" dxfId="55">
      <formula>IF(OR(F19="PELAKSANA",F19="FUNGSIONAL"),1,0)</formula>
    </cfRule>
  </conditionalFormatting>
  <conditionalFormatting sqref="N20">
    <cfRule type="expression" priority="58" aboveAverage="0" equalAverage="0" bottom="0" percent="0" rank="0" text="" dxfId="56">
      <formula>IF(OR(F20="PELAKSANA",F20="JPT",F20="ADMINISTRATOR",F20="PENGAWAS"),1,0)</formula>
    </cfRule>
  </conditionalFormatting>
  <conditionalFormatting sqref="M20:N20">
    <cfRule type="expression" priority="59" aboveAverage="0" equalAverage="0" bottom="0" percent="0" rank="0" text="" dxfId="57">
      <formula>IF(OR(F20="PELAKSANA",F20="FUNGSIONAL"),1,0)</formula>
    </cfRule>
  </conditionalFormatting>
  <conditionalFormatting sqref="N21">
    <cfRule type="expression" priority="60" aboveAverage="0" equalAverage="0" bottom="0" percent="0" rank="0" text="" dxfId="58">
      <formula>IF(OR(F21="PELAKSANA",F21="JPT",F21="ADMINISTRATOR",F21="PENGAWAS"),1,0)</formula>
    </cfRule>
  </conditionalFormatting>
  <conditionalFormatting sqref="M21:N21">
    <cfRule type="expression" priority="61" aboveAverage="0" equalAverage="0" bottom="0" percent="0" rank="0" text="" dxfId="59">
      <formula>IF(OR(F21="PELAKSANA",F21="FUNGSIONAL"),1,0)</formula>
    </cfRule>
  </conditionalFormatting>
  <conditionalFormatting sqref="N22">
    <cfRule type="expression" priority="62" aboveAverage="0" equalAverage="0" bottom="0" percent="0" rank="0" text="" dxfId="60">
      <formula>IF(OR(F22="PELAKSANA",F22="JPT",F22="ADMINISTRATOR",F22="PENGAWAS"),1,0)</formula>
    </cfRule>
  </conditionalFormatting>
  <conditionalFormatting sqref="M22:N22">
    <cfRule type="expression" priority="63" aboveAverage="0" equalAverage="0" bottom="0" percent="0" rank="0" text="" dxfId="61">
      <formula>IF(OR(F22="PELAKSANA",F22="FUNGSIONAL"),1,0)</formula>
    </cfRule>
  </conditionalFormatting>
  <conditionalFormatting sqref="N34">
    <cfRule type="expression" priority="64" aboveAverage="0" equalAverage="0" bottom="0" percent="0" rank="0" text="" dxfId="62">
      <formula>IF(OR(F34="PELAKSANA",F34="JPT",F34="ADMINISTRATOR",F34="PENGAWAS"),1,0)</formula>
    </cfRule>
  </conditionalFormatting>
  <conditionalFormatting sqref="M34:N34">
    <cfRule type="expression" priority="65" aboveAverage="0" equalAverage="0" bottom="0" percent="0" rank="0" text="" dxfId="63">
      <formula>IF(OR(F34="PELAKSANA",F34="FUNGSIONAL"),1,0)</formula>
    </cfRule>
  </conditionalFormatting>
  <conditionalFormatting sqref="N35">
    <cfRule type="expression" priority="66" aboveAverage="0" equalAverage="0" bottom="0" percent="0" rank="0" text="" dxfId="64">
      <formula>IF(OR(F35="PELAKSANA",F35="JPT",F35="ADMINISTRATOR",F35="PENGAWAS"),1,0)</formula>
    </cfRule>
  </conditionalFormatting>
  <conditionalFormatting sqref="M35:N35">
    <cfRule type="expression" priority="67" aboveAverage="0" equalAverage="0" bottom="0" percent="0" rank="0" text="" dxfId="65">
      <formula>IF(OR(F35="PELAKSANA",F35="FUNGSIONAL"),1,0)</formula>
    </cfRule>
  </conditionalFormatting>
  <conditionalFormatting sqref="N44">
    <cfRule type="expression" priority="68" aboveAverage="0" equalAverage="0" bottom="0" percent="0" rank="0" text="" dxfId="66">
      <formula>IF(OR(F44="PELAKSANA",F44="JPT",F44="ADMINISTRATOR",F44="PENGAWAS"),1,0)</formula>
    </cfRule>
  </conditionalFormatting>
  <conditionalFormatting sqref="M44:N44">
    <cfRule type="expression" priority="69" aboveAverage="0" equalAverage="0" bottom="0" percent="0" rank="0" text="" dxfId="67">
      <formula>IF(OR(F44="PELAKSANA",F44="FUNGSIONAL"),1,0)</formula>
    </cfRule>
  </conditionalFormatting>
  <conditionalFormatting sqref="N45">
    <cfRule type="expression" priority="70" aboveAverage="0" equalAverage="0" bottom="0" percent="0" rank="0" text="" dxfId="68">
      <formula>IF(OR(F45="PELAKSANA",F45="JPT",F45="ADMINISTRATOR",F45="PENGAWAS"),1,0)</formula>
    </cfRule>
  </conditionalFormatting>
  <conditionalFormatting sqref="M45:N45">
    <cfRule type="expression" priority="71" aboveAverage="0" equalAverage="0" bottom="0" percent="0" rank="0" text="" dxfId="69">
      <formula>IF(OR(F45="PELAKSANA",F45="FUNGSIONAL"),1,0)</formula>
    </cfRule>
  </conditionalFormatting>
  <conditionalFormatting sqref="N46">
    <cfRule type="expression" priority="72" aboveAverage="0" equalAverage="0" bottom="0" percent="0" rank="0" text="" dxfId="70">
      <formula>IF(OR(F46="PELAKSANA",F46="JPT",F46="ADMINISTRATOR",F46="PENGAWAS"),1,0)</formula>
    </cfRule>
  </conditionalFormatting>
  <conditionalFormatting sqref="M46:N46">
    <cfRule type="expression" priority="73" aboveAverage="0" equalAverage="0" bottom="0" percent="0" rank="0" text="" dxfId="71">
      <formula>IF(OR(F46="PELAKSANA",F46="FUNGSIONAL"),1,0)</formula>
    </cfRule>
  </conditionalFormatting>
  <conditionalFormatting sqref="N48">
    <cfRule type="expression" priority="74" aboveAverage="0" equalAverage="0" bottom="0" percent="0" rank="0" text="" dxfId="72">
      <formula>IF(OR(F48="PELAKSANA",F48="JPT",F48="ADMINISTRATOR",F48="PENGAWAS"),1,0)</formula>
    </cfRule>
  </conditionalFormatting>
  <conditionalFormatting sqref="M48:N48">
    <cfRule type="expression" priority="75" aboveAverage="0" equalAverage="0" bottom="0" percent="0" rank="0" text="" dxfId="73">
      <formula>IF(OR(F48="PELAKSANA",F48="FUNGSIONAL"),1,0)</formula>
    </cfRule>
  </conditionalFormatting>
  <conditionalFormatting sqref="N49">
    <cfRule type="expression" priority="76" aboveAverage="0" equalAverage="0" bottom="0" percent="0" rank="0" text="" dxfId="74">
      <formula>IF(OR(F49="PELAKSANA",F49="JPT",F49="ADMINISTRATOR",F49="PENGAWAS"),1,0)</formula>
    </cfRule>
  </conditionalFormatting>
  <conditionalFormatting sqref="M49:N49">
    <cfRule type="expression" priority="77" aboveAverage="0" equalAverage="0" bottom="0" percent="0" rank="0" text="" dxfId="75">
      <formula>IF(OR(F49="PELAKSANA",F49="FUNGSIONAL"),1,0)</formula>
    </cfRule>
  </conditionalFormatting>
  <conditionalFormatting sqref="N50">
    <cfRule type="expression" priority="78" aboveAverage="0" equalAverage="0" bottom="0" percent="0" rank="0" text="" dxfId="76">
      <formula>IF(OR(F50="PELAKSANA",F50="JPT",F50="ADMINISTRATOR",F50="PENGAWAS"),1,0)</formula>
    </cfRule>
  </conditionalFormatting>
  <conditionalFormatting sqref="M50:N50">
    <cfRule type="expression" priority="79" aboveAverage="0" equalAverage="0" bottom="0" percent="0" rank="0" text="" dxfId="77">
      <formula>IF(OR(F50="PELAKSANA",F50="FUNGSIONAL"),1,0)</formula>
    </cfRule>
  </conditionalFormatting>
  <conditionalFormatting sqref="N51">
    <cfRule type="expression" priority="80" aboveAverage="0" equalAverage="0" bottom="0" percent="0" rank="0" text="" dxfId="78">
      <formula>IF(OR(F51="PELAKSANA",F51="JPT",F51="ADMINISTRATOR",F51="PENGAWAS"),1,0)</formula>
    </cfRule>
  </conditionalFormatting>
  <conditionalFormatting sqref="L47 Q47">
    <cfRule type="cellIs" priority="81" operator="equal" aboveAverage="0" equalAverage="0" bottom="0" percent="0" rank="0" text="" dxfId="79">
      <formula>0</formula>
    </cfRule>
  </conditionalFormatting>
  <conditionalFormatting sqref="N47">
    <cfRule type="expression" priority="82" aboveAverage="0" equalAverage="0" bottom="0" percent="0" rank="0" text="" dxfId="80">
      <formula>IF(OR(#ref!="PELAKSANA",#ref!="JPT",#ref!="ADMINISTRATOR",#ref!="PENGAWAS"),1,0)</formula>
    </cfRule>
  </conditionalFormatting>
  <conditionalFormatting sqref="M47:N47">
    <cfRule type="expression" priority="83" aboveAverage="0" equalAverage="0" bottom="0" percent="0" rank="0" text="" dxfId="81">
      <formula>IF(OR(#ref!="PELAKSANA",#ref!="FUNGSIONAL"),1,0)</formula>
    </cfRule>
  </conditionalFormatting>
  <conditionalFormatting sqref="M47:N47">
    <cfRule type="expression" priority="84" aboveAverage="0" equalAverage="0" bottom="0" percent="0" rank="0" text="" dxfId="82">
      <formula>IF(OR(F47="PELAKSANA",F47="FUNGSIONAL"),1,0)</formula>
    </cfRule>
  </conditionalFormatting>
  <conditionalFormatting sqref="N47">
    <cfRule type="expression" priority="85" aboveAverage="0" equalAverage="0" bottom="0" percent="0" rank="0" text="" dxfId="83">
      <formula>IF(OR(F47="PELAKSANA",F47="JPT",F47="ADMINISTRATOR",F47="PENGAWAS"),1,0)</formula>
    </cfRule>
  </conditionalFormatting>
  <conditionalFormatting sqref="Q43 L43">
    <cfRule type="cellIs" priority="86" operator="equal" aboveAverage="0" equalAverage="0" bottom="0" percent="0" rank="0" text="" dxfId="84">
      <formula>0</formula>
    </cfRule>
  </conditionalFormatting>
  <conditionalFormatting sqref="N43">
    <cfRule type="expression" priority="87" aboveAverage="0" equalAverage="0" bottom="0" percent="0" rank="0" text="" dxfId="85">
      <formula>IF(OR(#ref!="PELAKSANA",#ref!="JPT",#ref!="ADMINISTRATOR",#ref!="PENGAWAS"),1,0)</formula>
    </cfRule>
  </conditionalFormatting>
  <conditionalFormatting sqref="M43:N43">
    <cfRule type="expression" priority="88" aboveAverage="0" equalAverage="0" bottom="0" percent="0" rank="0" text="" dxfId="86">
      <formula>IF(OR(#ref!="PELAKSANA",#ref!="FUNGSIONAL"),1,0)</formula>
    </cfRule>
  </conditionalFormatting>
  <conditionalFormatting sqref="N43">
    <cfRule type="expression" priority="89" aboveAverage="0" equalAverage="0" bottom="0" percent="0" rank="0" text="" dxfId="87">
      <formula>IF(OR(F43="PELAKSANA",F43="JPT",F43="ADMINISTRATOR",F43="PENGAWAS"),1,0)</formula>
    </cfRule>
  </conditionalFormatting>
  <conditionalFormatting sqref="M43:N43">
    <cfRule type="expression" priority="90" aboveAverage="0" equalAverage="0" bottom="0" percent="0" rank="0" text="" dxfId="88">
      <formula>IF(OR(F43="PELAKSANA",F43="FUNGSIONAL"),1,0)</formula>
    </cfRule>
  </conditionalFormatting>
  <conditionalFormatting sqref="Q36:Q42 L36:L42">
    <cfRule type="cellIs" priority="91" operator="equal" aboveAverage="0" equalAverage="0" bottom="0" percent="0" rank="0" text="" dxfId="89">
      <formula>0</formula>
    </cfRule>
  </conditionalFormatting>
  <conditionalFormatting sqref="N36:N42">
    <cfRule type="expression" priority="92" aboveAverage="0" equalAverage="0" bottom="0" percent="0" rank="0" text="" dxfId="90">
      <formula>IF(OR(#ref!="PELAKSANA",#ref!="JPT",#ref!="ADMINISTRATOR",#ref!="PENGAWAS"),1,0)</formula>
    </cfRule>
  </conditionalFormatting>
  <conditionalFormatting sqref="M36:N42">
    <cfRule type="expression" priority="93" aboveAverage="0" equalAverage="0" bottom="0" percent="0" rank="0" text="" dxfId="91">
      <formula>IF(OR(#ref!="PELAKSANA",#ref!="FUNGSIONAL"),1,0)</formula>
    </cfRule>
  </conditionalFormatting>
  <conditionalFormatting sqref="N36:N42">
    <cfRule type="expression" priority="94" aboveAverage="0" equalAverage="0" bottom="0" percent="0" rank="0" text="" dxfId="92">
      <formula>IF(OR(F36="PELAKSANA",F36="JPT",F36="ADMINISTRATOR",F36="PENGAWAS"),1,0)</formula>
    </cfRule>
  </conditionalFormatting>
  <conditionalFormatting sqref="M36:N42">
    <cfRule type="expression" priority="95" aboveAverage="0" equalAverage="0" bottom="0" percent="0" rank="0" text="" dxfId="93">
      <formula>IF(OR(F36="PELAKSANA",F36="FUNGSIONAL"),1,0)</formula>
    </cfRule>
  </conditionalFormatting>
  <conditionalFormatting sqref="Q23:Q33 L23:L33">
    <cfRule type="cellIs" priority="96" operator="equal" aboveAverage="0" equalAverage="0" bottom="0" percent="0" rank="0" text="" dxfId="94">
      <formula>0</formula>
    </cfRule>
  </conditionalFormatting>
  <conditionalFormatting sqref="N23:N33">
    <cfRule type="expression" priority="97" aboveAverage="0" equalAverage="0" bottom="0" percent="0" rank="0" text="" dxfId="95">
      <formula>IF(OR(#ref!="PELAKSANA",#ref!="JPT",#ref!="ADMINISTRATOR",#ref!="PENGAWAS"),1,0)</formula>
    </cfRule>
  </conditionalFormatting>
  <conditionalFormatting sqref="M23:N33">
    <cfRule type="expression" priority="98" aboveAverage="0" equalAverage="0" bottom="0" percent="0" rank="0" text="" dxfId="96">
      <formula>IF(OR(#ref!="PELAKSANA",#ref!="FUNGSIONAL"),1,0)</formula>
    </cfRule>
  </conditionalFormatting>
  <conditionalFormatting sqref="N23:N33">
    <cfRule type="expression" priority="99" aboveAverage="0" equalAverage="0" bottom="0" percent="0" rank="0" text="" dxfId="97">
      <formula>IF(OR(F23="PELAKSANA",F23="JPT",F23="ADMINISTRATOR",F23="PENGAWAS"),1,0)</formula>
    </cfRule>
  </conditionalFormatting>
  <conditionalFormatting sqref="M23:N33">
    <cfRule type="expression" priority="100" aboveAverage="0" equalAverage="0" bottom="0" percent="0" rank="0" text="" dxfId="98">
      <formula>IF(OR(F23="PELAKSANA",F23="FUNGSIONAL"),1,0)</formula>
    </cfRule>
  </conditionalFormatting>
  <conditionalFormatting sqref="Q15 L15">
    <cfRule type="cellIs" priority="101" operator="equal" aboveAverage="0" equalAverage="0" bottom="0" percent="0" rank="0" text="" dxfId="99">
      <formula>0</formula>
    </cfRule>
  </conditionalFormatting>
  <conditionalFormatting sqref="N15">
    <cfRule type="expression" priority="102" aboveAverage="0" equalAverage="0" bottom="0" percent="0" rank="0" text="" dxfId="100">
      <formula>IF(OR(#ref!="PELAKSANA",#ref!="JPT",#ref!="ADMINISTRATOR",#ref!="PENGAWAS"),1,0)</formula>
    </cfRule>
  </conditionalFormatting>
  <conditionalFormatting sqref="M15:N15">
    <cfRule type="expression" priority="103" aboveAverage="0" equalAverage="0" bottom="0" percent="0" rank="0" text="" dxfId="101">
      <formula>IF(OR(#ref!="PELAKSANA",#ref!="FUNGSIONAL"),1,0)</formula>
    </cfRule>
  </conditionalFormatting>
  <conditionalFormatting sqref="N15">
    <cfRule type="expression" priority="104" aboveAverage="0" equalAverage="0" bottom="0" percent="0" rank="0" text="" dxfId="102">
      <formula>IF(OR(F15="PELAKSANA",F15="JPT",F15="ADMINISTRATOR",F15="PENGAWAS"),1,0)</formula>
    </cfRule>
  </conditionalFormatting>
  <conditionalFormatting sqref="M15:N15">
    <cfRule type="expression" priority="105" aboveAverage="0" equalAverage="0" bottom="0" percent="0" rank="0" text="" dxfId="103">
      <formula>IF(OR(F15="PELAKSANA",F15="FUNGSIONAL"),1,0)</formula>
    </cfRule>
  </conditionalFormatting>
  <conditionalFormatting sqref="N15">
    <cfRule type="expression" priority="106" aboveAverage="0" equalAverage="0" bottom="0" percent="0" rank="0" text="" dxfId="104">
      <formula>IF(OR(F15="PELAKSANA",F15="JPT",F15="ADMINISTRATOR",F15="PENGAWAS"),1,0)</formula>
    </cfRule>
  </conditionalFormatting>
  <conditionalFormatting sqref="M15:N15">
    <cfRule type="expression" priority="107" aboveAverage="0" equalAverage="0" bottom="0" percent="0" rank="0" text="" dxfId="105">
      <formula>IF(OR(F15="PELAKSANA",F15="FUNGSIONAL"),1,0)</formula>
    </cfRule>
  </conditionalFormatting>
  <dataValidations count="8">
    <dataValidation allowBlank="true" operator="between" prompt="PILIH SALAH SATU" promptTitle="PERHATIAN" showDropDown="false" showErrorMessage="true" showInputMessage="true" sqref="F5:F51" type="list">
      <formula1>"JPT,ADMINISTRATOR,PENGAWAS,PELAKSANA,FUNGSIONAL"</formula1>
      <formula2>0</formula2>
    </dataValidation>
    <dataValidation allowBlank="true" operator="between" prompt="PILIH SALAH SATU" promptTitle="PERINGATAN" showDropDown="false" showErrorMessage="true" showInputMessage="true" sqref="R5:R51" type="list">
      <formula1>"91-100,76-90,61-75,51-60,&lt;50"</formula1>
      <formula2>0</formula2>
    </dataValidation>
    <dataValidation allowBlank="true" operator="between" prompt="PILIH SALAH SATU" promptTitle="PERHATIAN" showDropDown="false" showErrorMessage="true" showInputMessage="true" sqref="T5:T51" type="list">
      <formula1>"TIDAK PERNAH,RINGAN,SEDANG,BERAT"</formula1>
      <formula2>0</formula2>
    </dataValidation>
    <dataValidation allowBlank="true" operator="between" prompt="JENIS JABATAN HARUS SUDAH DIISI" promptTitle="PERHATIAN" showDropDown="false" showErrorMessage="true" showInputMessage="true" sqref="M5:N51" type="none">
      <formula1>0</formula1>
      <formula2>0</formula2>
    </dataValidation>
    <dataValidation allowBlank="true" operator="between" showDropDown="false" showErrorMessage="true" showInputMessage="true" sqref="D5:D51" type="list">
      <formula1>"Pembina Utama,Pembina UtamaMadya,Pembina Utama Muda,Pembina Tingkat I,Pembina,Penata Tingkat I,Penata,Penata Muda Tingkat I,Penata Muda,Pengatur Tingkat I,Pengatur,Pengatur Muda Tingkat I,Pengatur Muda,Juru Tingkat I,Juru,Juru Muda Tingkat I,Juru Muda"</formula1>
      <formula2>0</formula2>
    </dataValidation>
    <dataValidation allowBlank="true" operator="between" showDropDown="false" showErrorMessage="true" showInputMessage="true" sqref="E5:E51" type="list">
      <formula1>"L,P"</formula1>
      <formula2>0</formula2>
    </dataValidation>
    <dataValidation allowBlank="true" operator="between" prompt="PILIH SALAH SATU" promptTitle="PERHATIAN" showDropDown="false" showErrorMessage="true" showInputMessage="true" sqref="K5:K51" type="list">
      <formula1>"S3,S2,S1/D4,D3,SMA/D1/D2,SMP/SD"</formula1>
      <formula2>0</formula2>
    </dataValidation>
    <dataValidation allowBlank="true" operator="between" showDropDown="false" showErrorMessage="true" showInputMessage="true" sqref="G5:G51" type="list">
      <formula1>"JPT Utama,JPT Madya,JPT Pratama,Administrator,Pengawas,Ahli Utama,Ahli Madya,Ahli Muda,Ahli Pertama,Penyelia,Mahir,Trampil,Pemula,Pelaksana"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4" activeCellId="0" sqref="B64"/>
    </sheetView>
  </sheetViews>
  <sheetFormatPr defaultRowHeight="15" zeroHeight="true" outlineLevelRow="0" outlineLevelCol="0"/>
  <cols>
    <col collapsed="false" customWidth="true" hidden="false" outlineLevel="0" max="1" min="1" style="0" width="35.57"/>
    <col collapsed="false" customWidth="true" hidden="false" outlineLevel="0" max="2" min="2" style="0" width="15.57"/>
    <col collapsed="false" customWidth="true" hidden="false" outlineLevel="0" max="3" min="3" style="0" width="17.71"/>
    <col collapsed="false" customWidth="true" hidden="false" outlineLevel="0" max="4" min="4" style="0" width="12.57"/>
    <col collapsed="false" customWidth="true" hidden="false" outlineLevel="0" max="5" min="5" style="0" width="13.14"/>
    <col collapsed="false" customWidth="true" hidden="false" outlineLevel="0" max="6" min="6" style="0" width="12.14"/>
    <col collapsed="false" customWidth="true" hidden="false" outlineLevel="0" max="9" min="7" style="0" width="9.14"/>
    <col collapsed="false" customWidth="true" hidden="true" outlineLevel="0" max="1025" min="10" style="0" width="9.14"/>
  </cols>
  <sheetData>
    <row r="1" customFormat="false" ht="15.75" hidden="false" customHeight="false" outlineLevel="0" collapsed="false">
      <c r="A1" s="36" t="s">
        <v>24</v>
      </c>
      <c r="B1" s="36"/>
      <c r="C1" s="36"/>
      <c r="D1" s="36"/>
      <c r="E1" s="36"/>
      <c r="F1" s="36"/>
      <c r="G1" s="36"/>
    </row>
    <row r="2" customFormat="false" ht="15.75" hidden="false" customHeight="false" outlineLevel="0" collapsed="false">
      <c r="A2" s="36" t="s">
        <v>25</v>
      </c>
      <c r="B2" s="36"/>
      <c r="C2" s="36"/>
      <c r="D2" s="36"/>
      <c r="E2" s="36"/>
      <c r="F2" s="36"/>
      <c r="G2" s="36"/>
    </row>
    <row r="3" customFormat="false" ht="15" hidden="false" customHeight="false" outlineLevel="0" collapsed="false"/>
    <row r="4" customFormat="false" ht="15" hidden="false" customHeight="false" outlineLevel="0" collapsed="false">
      <c r="A4" s="37" t="s">
        <v>26</v>
      </c>
      <c r="B4" s="38"/>
      <c r="E4" s="39"/>
      <c r="F4" s="1"/>
    </row>
    <row r="5" customFormat="false" ht="15" hidden="false" customHeight="false" outlineLevel="0" collapsed="false">
      <c r="A5" s="40" t="s">
        <v>27</v>
      </c>
      <c r="B5" s="41" t="n">
        <f aca="false">COUNTIF('Data Master'!$E$5:$E$51,"L")</f>
        <v>0</v>
      </c>
      <c r="C5" s="42"/>
      <c r="D5" s="42"/>
      <c r="E5" s="39"/>
      <c r="F5" s="1"/>
    </row>
    <row r="6" customFormat="false" ht="15" hidden="false" customHeight="false" outlineLevel="0" collapsed="false">
      <c r="A6" s="20" t="s">
        <v>28</v>
      </c>
      <c r="B6" s="43" t="e">
        <f aca="false">AVERAGEIF('Data Master'!E$5:E$51,"L",'Data Master'!L$5:L$51)</f>
        <v>#DIV/0!</v>
      </c>
      <c r="C6" s="42"/>
      <c r="D6" s="42"/>
      <c r="E6" s="39"/>
      <c r="F6" s="1"/>
    </row>
    <row r="7" customFormat="false" ht="15" hidden="false" customHeight="false" outlineLevel="0" collapsed="false">
      <c r="A7" s="20" t="s">
        <v>29</v>
      </c>
      <c r="B7" s="43" t="e">
        <f aca="false">AVERAGEIF('Data Master'!E$5:E$51,"L",'Data Master'!Q$5:Q$51)</f>
        <v>#DIV/0!</v>
      </c>
      <c r="C7" s="42"/>
      <c r="D7" s="42"/>
      <c r="E7" s="39"/>
      <c r="F7" s="1"/>
    </row>
    <row r="8" customFormat="false" ht="15" hidden="false" customHeight="false" outlineLevel="0" collapsed="false">
      <c r="A8" s="20" t="s">
        <v>30</v>
      </c>
      <c r="B8" s="43" t="e">
        <f aca="false">AVERAGEIF('Data Master'!E$5:E$51,"L",'Data Master'!S$5:S$51)</f>
        <v>#DIV/0!</v>
      </c>
      <c r="C8" s="42"/>
      <c r="D8" s="42"/>
      <c r="E8" s="39"/>
      <c r="F8" s="1"/>
    </row>
    <row r="9" customFormat="false" ht="15" hidden="false" customHeight="false" outlineLevel="0" collapsed="false">
      <c r="A9" s="20" t="s">
        <v>31</v>
      </c>
      <c r="B9" s="43" t="e">
        <f aca="false">AVERAGEIF('Data Master'!E$5:E$51,"L",'Data Master'!U$5:U$51)</f>
        <v>#DIV/0!</v>
      </c>
      <c r="C9" s="42"/>
      <c r="D9" s="42"/>
      <c r="E9" s="39"/>
      <c r="F9" s="1"/>
    </row>
    <row r="10" customFormat="false" ht="15" hidden="false" customHeight="false" outlineLevel="0" collapsed="false">
      <c r="B10" s="42"/>
      <c r="C10" s="42"/>
      <c r="D10" s="42"/>
      <c r="E10" s="39"/>
      <c r="F10" s="1"/>
    </row>
    <row r="11" customFormat="false" ht="15" hidden="false" customHeight="false" outlineLevel="0" collapsed="false">
      <c r="A11" s="44" t="s">
        <v>32</v>
      </c>
      <c r="B11" s="42"/>
      <c r="C11" s="42"/>
      <c r="D11" s="42"/>
      <c r="E11" s="39"/>
      <c r="F11" s="1"/>
    </row>
    <row r="12" customFormat="false" ht="15" hidden="false" customHeight="false" outlineLevel="0" collapsed="false">
      <c r="A12" s="20" t="s">
        <v>33</v>
      </c>
      <c r="B12" s="45" t="n">
        <f aca="false">COUNTIF('Data Master'!$E$5:$E$51,"P")</f>
        <v>0</v>
      </c>
      <c r="C12" s="42"/>
      <c r="D12" s="42"/>
      <c r="E12" s="39"/>
      <c r="F12" s="1"/>
    </row>
    <row r="13" customFormat="false" ht="15" hidden="false" customHeight="false" outlineLevel="0" collapsed="false">
      <c r="A13" s="20" t="s">
        <v>28</v>
      </c>
      <c r="B13" s="43" t="e">
        <f aca="false">AVERAGEIF('Data Master'!E$5:E$51,"P",'Data Master'!L$5:L$51)</f>
        <v>#DIV/0!</v>
      </c>
      <c r="C13" s="42"/>
      <c r="D13" s="42"/>
      <c r="E13" s="39"/>
      <c r="F13" s="1"/>
    </row>
    <row r="14" customFormat="false" ht="15" hidden="false" customHeight="false" outlineLevel="0" collapsed="false">
      <c r="A14" s="20" t="s">
        <v>29</v>
      </c>
      <c r="B14" s="43" t="e">
        <f aca="false">AVERAGEIF('Data Master'!E$5:E$51,"P",'Data Master'!Q$5:Q$51)</f>
        <v>#DIV/0!</v>
      </c>
      <c r="C14" s="42"/>
      <c r="D14" s="42"/>
      <c r="E14" s="39"/>
      <c r="F14" s="1"/>
    </row>
    <row r="15" customFormat="false" ht="15" hidden="false" customHeight="false" outlineLevel="0" collapsed="false">
      <c r="A15" s="20" t="s">
        <v>30</v>
      </c>
      <c r="B15" s="43" t="e">
        <f aca="false">AVERAGEIF('Data Master'!E$5:E$51,"P",'Data Master'!S$5:S$51)</f>
        <v>#DIV/0!</v>
      </c>
      <c r="C15" s="42"/>
      <c r="D15" s="42"/>
      <c r="E15" s="39"/>
      <c r="F15" s="1"/>
    </row>
    <row r="16" customFormat="false" ht="15" hidden="false" customHeight="false" outlineLevel="0" collapsed="false">
      <c r="A16" s="20" t="s">
        <v>31</v>
      </c>
      <c r="B16" s="43" t="e">
        <f aca="false">AVERAGEIF('Data Master'!E$5:E$51,"P",'Data Master'!U$5:U$51)</f>
        <v>#DIV/0!</v>
      </c>
      <c r="C16" s="42"/>
      <c r="D16" s="42"/>
      <c r="E16" s="39"/>
      <c r="F16" s="1"/>
    </row>
    <row r="17" customFormat="false" ht="15" hidden="false" customHeight="false" outlineLevel="0" collapsed="false">
      <c r="B17" s="42"/>
      <c r="C17" s="42"/>
      <c r="D17" s="42"/>
      <c r="E17" s="46"/>
      <c r="F17" s="1"/>
    </row>
    <row r="18" customFormat="false" ht="15" hidden="false" customHeight="false" outlineLevel="0" collapsed="false">
      <c r="A18" s="44" t="s">
        <v>34</v>
      </c>
      <c r="B18" s="42"/>
      <c r="C18" s="42"/>
      <c r="D18" s="42"/>
      <c r="E18" s="42"/>
      <c r="F18" s="42"/>
    </row>
    <row r="19" customFormat="false" ht="15" hidden="false" customHeight="false" outlineLevel="0" collapsed="false">
      <c r="A19" s="47"/>
      <c r="B19" s="48" t="s">
        <v>35</v>
      </c>
      <c r="C19" s="48" t="s">
        <v>36</v>
      </c>
      <c r="D19" s="48" t="s">
        <v>37</v>
      </c>
      <c r="E19" s="42"/>
      <c r="F19" s="42"/>
    </row>
    <row r="20" customFormat="false" ht="15" hidden="false" customHeight="false" outlineLevel="0" collapsed="false">
      <c r="A20" s="49" t="s">
        <v>38</v>
      </c>
      <c r="B20" s="50" t="n">
        <f aca="false">COUNTIF('Data Master'!F$5:F$51,"JPT")+COUNTIF('Data Master'!F$5:F$51,"Administrator")+COUNTIF('Data Master'!F$5:F$51,"Pengawas")</f>
        <v>0</v>
      </c>
      <c r="C20" s="50" t="n">
        <f aca="false">COUNTIF('Data Master'!F$5:F$51,"Fungsional")</f>
        <v>0</v>
      </c>
      <c r="D20" s="50" t="n">
        <f aca="false">COUNTIF('Data Master'!F$5:F$51,"Pelaksana")</f>
        <v>0</v>
      </c>
      <c r="E20" s="51"/>
      <c r="F20" s="42"/>
    </row>
    <row r="21" customFormat="false" ht="15" hidden="false" customHeight="false" outlineLevel="0" collapsed="false">
      <c r="A21" s="49" t="s">
        <v>28</v>
      </c>
      <c r="B21" s="43" t="e">
        <f aca="false">AVERAGEIF('Data Master'!$H$5:$H$51,"STRUKTURAL",'Data Master'!$L$5:$L$51)</f>
        <v>#DIV/0!</v>
      </c>
      <c r="C21" s="43" t="e">
        <f aca="false">AVERAGEIF('Data Master'!$H$5:$H$51,"FUNGSIONAL",'Data Master'!$L$5:$L$51)</f>
        <v>#DIV/0!</v>
      </c>
      <c r="D21" s="43" t="e">
        <f aca="false">AVERAGEIF('Data Master'!$H$5:$H$51,"PELAKSANA",'Data Master'!$L$5:$L$51)</f>
        <v>#DIV/0!</v>
      </c>
      <c r="E21" s="42"/>
      <c r="F21" s="42"/>
    </row>
    <row r="22" customFormat="false" ht="15" hidden="false" customHeight="false" outlineLevel="0" collapsed="false">
      <c r="A22" s="49" t="s">
        <v>29</v>
      </c>
      <c r="B22" s="43" t="e">
        <f aca="false">AVERAGEIF('Data Master'!$H$5:$H$51,"STRUKTURAL",'Data Master'!$Q$5:$Q$51)</f>
        <v>#DIV/0!</v>
      </c>
      <c r="C22" s="43" t="e">
        <f aca="false">AVERAGEIF('Data Master'!$H$5:$H$51,"FUNGSIONAL",'Data Master'!$Q$5:$Q$51)</f>
        <v>#DIV/0!</v>
      </c>
      <c r="D22" s="43" t="e">
        <f aca="false">AVERAGEIF('Data Master'!$H$5:$H$51,"PELAKSANA",'Data Master'!$Q$5:$Q$51)</f>
        <v>#DIV/0!</v>
      </c>
      <c r="E22" s="42"/>
      <c r="F22" s="42"/>
    </row>
    <row r="23" customFormat="false" ht="15" hidden="false" customHeight="false" outlineLevel="0" collapsed="false">
      <c r="A23" s="49" t="s">
        <v>30</v>
      </c>
      <c r="B23" s="43" t="e">
        <f aca="false">AVERAGEIF('Data Master'!$H$5:$H$51,"STRUKTURAL",'Data Master'!$S$5:$S$51)</f>
        <v>#DIV/0!</v>
      </c>
      <c r="C23" s="43" t="e">
        <f aca="false">AVERAGEIF('Data Master'!$H$5:$H$51,"FUNGSIONAL",'Data Master'!$S$5:$S$51)</f>
        <v>#DIV/0!</v>
      </c>
      <c r="D23" s="43" t="e">
        <f aca="false">AVERAGEIF('Data Master'!$H$5:$H$51,"PELAKSANA",'Data Master'!$S$5:$S$51)</f>
        <v>#DIV/0!</v>
      </c>
      <c r="E23" s="42"/>
      <c r="F23" s="42"/>
    </row>
    <row r="24" customFormat="false" ht="15" hidden="false" customHeight="false" outlineLevel="0" collapsed="false">
      <c r="A24" s="49" t="s">
        <v>31</v>
      </c>
      <c r="B24" s="43" t="e">
        <f aca="false">AVERAGEIF('Data Master'!$H$5:$H$51,"STRUKTURAL",'Data Master'!$U$5:$U$51)</f>
        <v>#DIV/0!</v>
      </c>
      <c r="C24" s="43" t="e">
        <f aca="false">AVERAGEIF('Data Master'!$H$5:$H$51,"FUNGSIONAL",'Data Master'!$U$5:$U$51)</f>
        <v>#DIV/0!</v>
      </c>
      <c r="D24" s="43" t="e">
        <f aca="false">AVERAGEIF('Data Master'!$H$5:$H$51,"PELAKSANA",'Data Master'!$U$5:$U$51)</f>
        <v>#DIV/0!</v>
      </c>
      <c r="E24" s="42"/>
      <c r="F24" s="42"/>
    </row>
    <row r="25" customFormat="false" ht="15" hidden="false" customHeight="false" outlineLevel="0" collapsed="false">
      <c r="B25" s="42"/>
      <c r="C25" s="42"/>
      <c r="D25" s="42"/>
      <c r="E25" s="42"/>
      <c r="F25" s="42"/>
    </row>
    <row r="26" customFormat="false" ht="15" hidden="false" customHeight="false" outlineLevel="0" collapsed="false">
      <c r="A26" s="44" t="s">
        <v>39</v>
      </c>
      <c r="B26" s="42"/>
      <c r="C26" s="42"/>
      <c r="D26" s="42"/>
      <c r="E26" s="42"/>
      <c r="F26" s="42"/>
    </row>
    <row r="27" customFormat="false" ht="15" hidden="false" customHeight="false" outlineLevel="0" collapsed="false">
      <c r="A27" s="47"/>
      <c r="B27" s="48" t="s">
        <v>38</v>
      </c>
      <c r="C27" s="48" t="s">
        <v>2</v>
      </c>
      <c r="D27" s="48" t="s">
        <v>40</v>
      </c>
      <c r="E27" s="48" t="s">
        <v>5</v>
      </c>
      <c r="F27" s="48" t="s">
        <v>6</v>
      </c>
    </row>
    <row r="28" customFormat="false" ht="15" hidden="false" customHeight="false" outlineLevel="0" collapsed="false">
      <c r="A28" s="20" t="s">
        <v>41</v>
      </c>
      <c r="B28" s="52" t="n">
        <f aca="false">COUNTIF('Data Master'!$G$5:$G$51,"JPT Utama")</f>
        <v>0</v>
      </c>
      <c r="C28" s="53" t="e">
        <f aca="false">AVERAGEIF('Data Master'!$G$5:$G$51,"JPT Madya",'Data Master'!$L$5:$L$51)</f>
        <v>#DIV/0!</v>
      </c>
      <c r="D28" s="53" t="e">
        <f aca="false">AVERAGEIF('Data Master'!$G$5:$G$51,"JPT Madya",'Data Master'!$Q$5:$Q$51)</f>
        <v>#DIV/0!</v>
      </c>
      <c r="E28" s="53" t="e">
        <f aca="false">AVERAGEIF('Data Master'!$G$5:$G$51,"JPT Madya",'Data Master'!$L$5:$L$51)</f>
        <v>#DIV/0!</v>
      </c>
      <c r="F28" s="53" t="e">
        <f aca="false">AVERAGEIF('Data Master'!$G$5:$G$51,"JPT Madya",'Data Master'!$L$5:$L$51)</f>
        <v>#DIV/0!</v>
      </c>
    </row>
    <row r="29" customFormat="false" ht="15" hidden="false" customHeight="false" outlineLevel="0" collapsed="false">
      <c r="A29" s="20" t="s">
        <v>42</v>
      </c>
      <c r="B29" s="52" t="n">
        <f aca="false">COUNTIF('Data Master'!$G$5:$G$51,"JPT Madya")</f>
        <v>0</v>
      </c>
      <c r="C29" s="53" t="e">
        <f aca="false">AVERAGEIF('Data Master'!$G$5:$G$51,"JPT Utama",'Data Master'!$L$5:$L$51)</f>
        <v>#DIV/0!</v>
      </c>
      <c r="D29" s="53" t="e">
        <f aca="false">AVERAGEIF('Data Master'!$G$5:$G$51,"JPT Utama",'Data Master'!$Q$5:$Q$51)</f>
        <v>#DIV/0!</v>
      </c>
      <c r="E29" s="53" t="e">
        <f aca="false">AVERAGEIF('Data Master'!$G$5:$G$51,"JPT Utama",'Data Master'!$L$5:$L$51)</f>
        <v>#DIV/0!</v>
      </c>
      <c r="F29" s="53" t="e">
        <f aca="false">AVERAGEIF('Data Master'!$G$5:$G$51,"JPT Utama",'Data Master'!$L$5:$L$51)</f>
        <v>#DIV/0!</v>
      </c>
    </row>
    <row r="30" customFormat="false" ht="15" hidden="false" customHeight="false" outlineLevel="0" collapsed="false">
      <c r="A30" s="20" t="s">
        <v>43</v>
      </c>
      <c r="B30" s="52" t="n">
        <f aca="false">COUNTIF('Data Master'!$G$5:$G$51,"JPT Pratama")</f>
        <v>0</v>
      </c>
      <c r="C30" s="53" t="e">
        <f aca="false">AVERAGEIF('Data Master'!$G$5:$G$51,"JPT Pratama",'Data Master'!$L$5:$L$51)</f>
        <v>#DIV/0!</v>
      </c>
      <c r="D30" s="53" t="e">
        <f aca="false">AVERAGEIF('Data Master'!$G$5:$G$51,"JPT Pratama",'Data Master'!$Q$5:$Q$51)</f>
        <v>#DIV/0!</v>
      </c>
      <c r="E30" s="53" t="e">
        <f aca="false">AVERAGEIF('Data Master'!$G$5:$G$51,"JPT Pratama",'Data Master'!$L$5:$L$51)</f>
        <v>#DIV/0!</v>
      </c>
      <c r="F30" s="53" t="e">
        <f aca="false">AVERAGEIF('Data Master'!$G$5:$G$51,"JPT Pratama",'Data Master'!$L$5:$L$51)</f>
        <v>#DIV/0!</v>
      </c>
    </row>
    <row r="31" customFormat="false" ht="15" hidden="false" customHeight="false" outlineLevel="0" collapsed="false">
      <c r="A31" s="20" t="s">
        <v>44</v>
      </c>
      <c r="B31" s="52" t="n">
        <f aca="false">COUNTIF('Data Master'!$G$5:$G$51,"Administrator")</f>
        <v>0</v>
      </c>
      <c r="C31" s="53" t="e">
        <f aca="false">AVERAGEIF('Data Master'!$G$5:$G$51,"Administrator",'Data Master'!$L$5:$L$51)</f>
        <v>#DIV/0!</v>
      </c>
      <c r="D31" s="53" t="e">
        <f aca="false">AVERAGEIF('Data Master'!$G$5:$G$51,"Administrator",'Data Master'!$Q$5:$Q$51)</f>
        <v>#DIV/0!</v>
      </c>
      <c r="E31" s="53" t="e">
        <f aca="false">AVERAGEIF('Data Master'!$G$5:$G$51,"Administrator",'Data Master'!$L$5:$L$51)</f>
        <v>#DIV/0!</v>
      </c>
      <c r="F31" s="53" t="e">
        <f aca="false">AVERAGEIF('Data Master'!$G$5:$G$51,"Administrator",'Data Master'!$L$5:$L$51)</f>
        <v>#DIV/0!</v>
      </c>
    </row>
    <row r="32" customFormat="false" ht="15" hidden="false" customHeight="false" outlineLevel="0" collapsed="false">
      <c r="A32" s="20" t="s">
        <v>45</v>
      </c>
      <c r="B32" s="52" t="n">
        <f aca="false">COUNTIF('Data Master'!$G$5:$G$51,"Pengawas")</f>
        <v>0</v>
      </c>
      <c r="C32" s="53" t="e">
        <f aca="false">AVERAGEIF('Data Master'!$G$5:$G$51,"Pengawas",'Data Master'!$L$5:$L$51)</f>
        <v>#DIV/0!</v>
      </c>
      <c r="D32" s="53" t="e">
        <f aca="false">AVERAGEIF('Data Master'!$G$5:$G$51,"Pengawas",'Data Master'!$Q$5:$Q$51)</f>
        <v>#DIV/0!</v>
      </c>
      <c r="E32" s="53" t="e">
        <f aca="false">AVERAGEIF('Data Master'!$G$5:$G$51,"Pengawas",'Data Master'!$L$5:$L$51)</f>
        <v>#DIV/0!</v>
      </c>
      <c r="F32" s="53" t="e">
        <f aca="false">AVERAGEIF('Data Master'!$G$5:$G$51,"Pengawas",'Data Master'!$L$5:$L$51)</f>
        <v>#DIV/0!</v>
      </c>
    </row>
    <row r="33" customFormat="false" ht="15" hidden="false" customHeight="false" outlineLevel="0" collapsed="false">
      <c r="A33" s="20" t="s">
        <v>46</v>
      </c>
      <c r="B33" s="52" t="n">
        <f aca="false">COUNTIF('Data Master'!$G$5:$G$51,"Ahli Utama")</f>
        <v>0</v>
      </c>
      <c r="C33" s="53" t="e">
        <f aca="false">AVERAGEIF('Data Master'!$G$5:$G$51,"Ahli Utama",'Data Master'!$L$5:$L$51)</f>
        <v>#DIV/0!</v>
      </c>
      <c r="D33" s="53" t="e">
        <f aca="false">AVERAGEIF('Data Master'!$G$5:$G$51,"Ahli Utama",'Data Master'!$Q$5:$Q$51)</f>
        <v>#DIV/0!</v>
      </c>
      <c r="E33" s="53" t="e">
        <f aca="false">AVERAGEIF('Data Master'!$G$5:$G$51,"Ahli Utama",'Data Master'!$L$5:$L$51)</f>
        <v>#DIV/0!</v>
      </c>
      <c r="F33" s="53" t="e">
        <f aca="false">AVERAGEIF('Data Master'!$G$5:$G$51,"Ahli Utama",'Data Master'!$L$5:$L$51)</f>
        <v>#DIV/0!</v>
      </c>
    </row>
    <row r="34" customFormat="false" ht="15" hidden="false" customHeight="false" outlineLevel="0" collapsed="false">
      <c r="A34" s="20" t="s">
        <v>47</v>
      </c>
      <c r="B34" s="52" t="n">
        <f aca="false">COUNTIF('Data Master'!$G$5:$G$51,"Ahli Madya")</f>
        <v>0</v>
      </c>
      <c r="C34" s="53" t="e">
        <f aca="false">AVERAGEIF('Data Master'!$G$5:$G$51,"Ahli Madya",'Data Master'!$L$5:$L$51)</f>
        <v>#DIV/0!</v>
      </c>
      <c r="D34" s="53" t="e">
        <f aca="false">AVERAGEIF('Data Master'!$G$5:$G$51,"Ahli Madya",'Data Master'!$Q$5:$Q$51)</f>
        <v>#DIV/0!</v>
      </c>
      <c r="E34" s="53" t="e">
        <f aca="false">AVERAGEIF('Data Master'!$G$5:$G$51,"Ahli Madya",'Data Master'!$L$5:$L$51)</f>
        <v>#DIV/0!</v>
      </c>
      <c r="F34" s="53" t="e">
        <f aca="false">AVERAGEIF('Data Master'!$G$5:$G$51,"Ahli Madya",'Data Master'!$L$5:$L$51)</f>
        <v>#DIV/0!</v>
      </c>
    </row>
    <row r="35" customFormat="false" ht="15" hidden="false" customHeight="false" outlineLevel="0" collapsed="false">
      <c r="A35" s="20" t="s">
        <v>48</v>
      </c>
      <c r="B35" s="52" t="n">
        <f aca="false">COUNTIF('Data Master'!$G$5:$G$51,"Ahli Muda")</f>
        <v>0</v>
      </c>
      <c r="C35" s="53" t="e">
        <f aca="false">AVERAGEIF('Data Master'!$G$5:$G$51,"Ahli Muda",'Data Master'!$L$5:$L$51)</f>
        <v>#DIV/0!</v>
      </c>
      <c r="D35" s="53" t="e">
        <f aca="false">AVERAGEIF('Data Master'!$G$5:$G$51,"Ahli Muda",'Data Master'!$L$5:$L$51)</f>
        <v>#DIV/0!</v>
      </c>
      <c r="E35" s="53" t="e">
        <f aca="false">AVERAGEIF('Data Master'!$G$5:$G$51,"Ahli Muda",'Data Master'!$L$5:$L$51)</f>
        <v>#DIV/0!</v>
      </c>
      <c r="F35" s="53" t="e">
        <f aca="false">AVERAGEIF('Data Master'!$G$5:$G$51,"Ahli Muda",'Data Master'!$L$5:$L$51)</f>
        <v>#DIV/0!</v>
      </c>
    </row>
    <row r="36" customFormat="false" ht="15" hidden="false" customHeight="false" outlineLevel="0" collapsed="false">
      <c r="A36" s="20" t="s">
        <v>49</v>
      </c>
      <c r="B36" s="52" t="n">
        <f aca="false">COUNTIF('Data Master'!$G$5:$G$51,"Ahli Pertama")</f>
        <v>0</v>
      </c>
      <c r="C36" s="53" t="e">
        <f aca="false">AVERAGEIF('Data Master'!$G$5:$G$51,"Ahli Pertama",'Data Master'!$L$5:$L$51)</f>
        <v>#DIV/0!</v>
      </c>
      <c r="D36" s="53" t="e">
        <f aca="false">AVERAGEIF('Data Master'!$G$5:$G$51,"Ahli Pertama",'Data Master'!$L$5:$L$51)</f>
        <v>#DIV/0!</v>
      </c>
      <c r="E36" s="53" t="e">
        <f aca="false">AVERAGEIF('Data Master'!$G$5:$G$51,"Ahli Pertama",'Data Master'!$L$5:$L$51)</f>
        <v>#DIV/0!</v>
      </c>
      <c r="F36" s="53" t="e">
        <f aca="false">AVERAGEIF('Data Master'!$G$5:$G$51,"Ahli Pertama",'Data Master'!$L$5:$L$51)</f>
        <v>#DIV/0!</v>
      </c>
    </row>
    <row r="37" customFormat="false" ht="15" hidden="false" customHeight="false" outlineLevel="0" collapsed="false">
      <c r="A37" s="20" t="s">
        <v>50</v>
      </c>
      <c r="B37" s="52" t="n">
        <f aca="false">COUNTIF('Data Master'!$G$5:$G$51,"Penyelia")</f>
        <v>0</v>
      </c>
      <c r="C37" s="53" t="e">
        <f aca="false">AVERAGEIF('Data Master'!$G$5:$G$51,"Penyelia",'Data Master'!$L$5:$L$51)</f>
        <v>#DIV/0!</v>
      </c>
      <c r="D37" s="53" t="e">
        <f aca="false">AVERAGEIF('Data Master'!$G$5:$G$51,"Penyelia",'Data Master'!$L$5:$L$51)</f>
        <v>#DIV/0!</v>
      </c>
      <c r="E37" s="53" t="e">
        <f aca="false">AVERAGEIF('Data Master'!$G$5:$G$51,"Penyelia",'Data Master'!$L$5:$L$51)</f>
        <v>#DIV/0!</v>
      </c>
      <c r="F37" s="53" t="e">
        <f aca="false">AVERAGEIF('Data Master'!$G$5:$G$51,"Penyelia",'Data Master'!$L$5:$L$51)</f>
        <v>#DIV/0!</v>
      </c>
    </row>
    <row r="38" customFormat="false" ht="15" hidden="false" customHeight="false" outlineLevel="0" collapsed="false">
      <c r="A38" s="20" t="s">
        <v>51</v>
      </c>
      <c r="B38" s="52" t="n">
        <f aca="false">COUNTIF('Data Master'!$G$5:$G$51,"Mahir")</f>
        <v>0</v>
      </c>
      <c r="C38" s="53" t="e">
        <f aca="false">AVERAGEIF('Data Master'!$G$5:$G$51,"Mahir",'Data Master'!$L$5:$L$51)</f>
        <v>#DIV/0!</v>
      </c>
      <c r="D38" s="53" t="e">
        <f aca="false">AVERAGEIF('Data Master'!$G$5:$G$51,"Mahir",'Data Master'!$L$5:$L$51)</f>
        <v>#DIV/0!</v>
      </c>
      <c r="E38" s="53" t="e">
        <f aca="false">AVERAGEIF('Data Master'!$G$5:$G$51,"Mahir",'Data Master'!$L$5:$L$51)</f>
        <v>#DIV/0!</v>
      </c>
      <c r="F38" s="53" t="e">
        <f aca="false">AVERAGEIF('Data Master'!$G$5:$G$51,"Mahir",'Data Master'!$L$5:$L$51)</f>
        <v>#DIV/0!</v>
      </c>
    </row>
    <row r="39" customFormat="false" ht="15" hidden="false" customHeight="false" outlineLevel="0" collapsed="false">
      <c r="A39" s="20" t="s">
        <v>52</v>
      </c>
      <c r="B39" s="52" t="n">
        <f aca="false">COUNTIF('Data Master'!$G$5:$G$51,"Trampil")</f>
        <v>0</v>
      </c>
      <c r="C39" s="53" t="e">
        <f aca="false">AVERAGEIF('Data Master'!$G$5:$G$51,"Trampil",'Data Master'!$L$5:$L$51)</f>
        <v>#DIV/0!</v>
      </c>
      <c r="D39" s="53" t="e">
        <f aca="false">AVERAGEIF('Data Master'!$G$5:$G$51,"Trampil",'Data Master'!$L$5:$L$51)</f>
        <v>#DIV/0!</v>
      </c>
      <c r="E39" s="53" t="e">
        <f aca="false">AVERAGEIF('Data Master'!$G$5:$G$51,"Trampil",'Data Master'!$L$5:$L$51)</f>
        <v>#DIV/0!</v>
      </c>
      <c r="F39" s="53" t="e">
        <f aca="false">AVERAGEIF('Data Master'!$G$5:$G$51,"Trampil",'Data Master'!$L$5:$L$51)</f>
        <v>#DIV/0!</v>
      </c>
    </row>
    <row r="40" customFormat="false" ht="15" hidden="false" customHeight="false" outlineLevel="0" collapsed="false">
      <c r="A40" s="20" t="s">
        <v>53</v>
      </c>
      <c r="B40" s="52" t="n">
        <f aca="false">COUNTIF('Data Master'!$G$5:$G$51,"Pemula")</f>
        <v>0</v>
      </c>
      <c r="C40" s="53" t="e">
        <f aca="false">AVERAGEIF('Data Master'!$G$5:$G$51,"Pemula",'Data Master'!$L$5:$L$51)</f>
        <v>#DIV/0!</v>
      </c>
      <c r="D40" s="53" t="e">
        <f aca="false">AVERAGEIF('Data Master'!$G$5:$G$51,"Pemula",'Data Master'!$L$5:$L$51)</f>
        <v>#DIV/0!</v>
      </c>
      <c r="E40" s="53" t="e">
        <f aca="false">AVERAGEIF('Data Master'!$G$5:$G$51,"Pemula",'Data Master'!$L$5:$L$51)</f>
        <v>#DIV/0!</v>
      </c>
      <c r="F40" s="53" t="e">
        <f aca="false">AVERAGEIF('Data Master'!$G$5:$G$51,"Pemula",'Data Master'!$L$5:$L$51)</f>
        <v>#DIV/0!</v>
      </c>
    </row>
    <row r="41" customFormat="false" ht="15" hidden="false" customHeight="false" outlineLevel="0" collapsed="false">
      <c r="A41" s="20" t="s">
        <v>54</v>
      </c>
      <c r="B41" s="52" t="n">
        <f aca="false">COUNTIF('Data Master'!$G$5:$G$51,"Pelaksana")</f>
        <v>0</v>
      </c>
      <c r="C41" s="53" t="e">
        <f aca="false">AVERAGEIF('Data Master'!$G$5:$G$51,"Pelaksana",'Data Master'!$L$5:$L$51)</f>
        <v>#DIV/0!</v>
      </c>
      <c r="D41" s="53" t="e">
        <f aca="false">AVERAGEIF('Data Master'!$G$5:$G$51,"Pelaksana",'Data Master'!$L$5:$L$51)</f>
        <v>#DIV/0!</v>
      </c>
      <c r="E41" s="53" t="e">
        <f aca="false">AVERAGEIF('Data Master'!$G$5:$G$51,"Pelaksana",'Data Master'!$L$5:$L$51)</f>
        <v>#DIV/0!</v>
      </c>
      <c r="F41" s="53" t="e">
        <f aca="false">AVERAGEIF('Data Master'!$G$5:$G$51,"Pelaksana",'Data Master'!$L$5:$L$51)</f>
        <v>#DIV/0!</v>
      </c>
      <c r="H41" s="54"/>
    </row>
    <row r="42" customFormat="false" ht="15" hidden="false" customHeight="false" outlineLevel="0" collapsed="false">
      <c r="B42" s="51"/>
      <c r="C42" s="42"/>
      <c r="D42" s="42"/>
      <c r="E42" s="42"/>
      <c r="F42" s="42"/>
    </row>
    <row r="43" customFormat="false" ht="15" hidden="false" customHeight="false" outlineLevel="0" collapsed="false">
      <c r="A43" s="44" t="s">
        <v>55</v>
      </c>
      <c r="B43" s="42"/>
      <c r="C43" s="42"/>
      <c r="D43" s="42"/>
      <c r="E43" s="42"/>
      <c r="F43" s="42"/>
    </row>
    <row r="44" customFormat="false" ht="15" hidden="false" customHeight="false" outlineLevel="0" collapsed="false">
      <c r="A44" s="47"/>
      <c r="B44" s="48" t="s">
        <v>38</v>
      </c>
      <c r="C44" s="48" t="s">
        <v>2</v>
      </c>
      <c r="D44" s="48" t="s">
        <v>40</v>
      </c>
      <c r="E44" s="48" t="s">
        <v>5</v>
      </c>
      <c r="F44" s="48" t="s">
        <v>6</v>
      </c>
    </row>
    <row r="45" customFormat="false" ht="15" hidden="false" customHeight="false" outlineLevel="0" collapsed="false">
      <c r="A45" s="20" t="s">
        <v>56</v>
      </c>
      <c r="B45" s="55" t="n">
        <f aca="false">COUNTIF('Data Master'!K$5:K$51,"S3")</f>
        <v>0</v>
      </c>
      <c r="C45" s="43" t="e">
        <f aca="false">AVERAGEIF('Data Master'!K5:K51,"S3",'Data Master'!L$5:L$51)</f>
        <v>#DIV/0!</v>
      </c>
      <c r="D45" s="43" t="e">
        <f aca="false">AVERAGEIF('Data Master'!K$5:K$51,"S3",'Data Master'!Q$5:Q$51)</f>
        <v>#DIV/0!</v>
      </c>
      <c r="E45" s="43" t="e">
        <f aca="false">AVERAGEIF('Data Master'!K$5:K$51,"S3",'Data Master'!S$5:S$51)</f>
        <v>#DIV/0!</v>
      </c>
      <c r="F45" s="43" t="e">
        <f aca="false">AVERAGEIF('Data Master'!K$5:K$51,"S3",'Data Master'!U$5:U$51)</f>
        <v>#DIV/0!</v>
      </c>
    </row>
    <row r="46" customFormat="false" ht="15" hidden="false" customHeight="false" outlineLevel="0" collapsed="false">
      <c r="A46" s="20" t="s">
        <v>57</v>
      </c>
      <c r="B46" s="55" t="n">
        <f aca="false">COUNTIF('Data Master'!K$5:K$51,"S2")</f>
        <v>0</v>
      </c>
      <c r="C46" s="43" t="e">
        <f aca="false">AVERAGEIF('Data Master'!K6:K52,"S2",'Data Master'!L$5:L$51)</f>
        <v>#DIV/0!</v>
      </c>
      <c r="D46" s="43" t="e">
        <f aca="false">AVERAGEIF('Data Master'!K$5:K$51,"S2",'Data Master'!Q$5:Q$51)</f>
        <v>#DIV/0!</v>
      </c>
      <c r="E46" s="43" t="e">
        <f aca="false">AVERAGEIF('Data Master'!K$5:K$51,"S2",'Data Master'!S$5:S$51)</f>
        <v>#DIV/0!</v>
      </c>
      <c r="F46" s="43" t="e">
        <f aca="false">AVERAGEIF('Data Master'!K$5:K$51,"S2",'Data Master'!U$5:U$51)</f>
        <v>#DIV/0!</v>
      </c>
    </row>
    <row r="47" customFormat="false" ht="15" hidden="false" customHeight="false" outlineLevel="0" collapsed="false">
      <c r="A47" s="20" t="s">
        <v>58</v>
      </c>
      <c r="B47" s="55" t="n">
        <f aca="false">COUNTIF('Data Master'!K$5:K$51,"S1/D4")</f>
        <v>0</v>
      </c>
      <c r="C47" s="43" t="e">
        <f aca="false">AVERAGEIF('Data Master'!K7:K53,"S1/D4",'Data Master'!L$5:L$51)</f>
        <v>#DIV/0!</v>
      </c>
      <c r="D47" s="43" t="e">
        <f aca="false">AVERAGEIF('Data Master'!K$5:K$51,"S1/D4",'Data Master'!Q$5:Q$51)</f>
        <v>#DIV/0!</v>
      </c>
      <c r="E47" s="43" t="e">
        <f aca="false">AVERAGEIF('Data Master'!K$5:K$51,"S1/D4",'Data Master'!S$5:S$51)</f>
        <v>#DIV/0!</v>
      </c>
      <c r="F47" s="43" t="e">
        <f aca="false">AVERAGEIF('Data Master'!K$5:K$51,"S1/D4",'Data Master'!U$5:U$51)</f>
        <v>#DIV/0!</v>
      </c>
    </row>
    <row r="48" customFormat="false" ht="15" hidden="false" customHeight="false" outlineLevel="0" collapsed="false">
      <c r="A48" s="20" t="s">
        <v>59</v>
      </c>
      <c r="B48" s="55" t="n">
        <f aca="false">COUNTIF('Data Master'!K$5:K$51,"D3")</f>
        <v>0</v>
      </c>
      <c r="C48" s="43" t="e">
        <f aca="false">AVERAGEIF('Data Master'!K8:K54,"D3",'Data Master'!L$5:L$51)</f>
        <v>#DIV/0!</v>
      </c>
      <c r="D48" s="43" t="e">
        <f aca="false">AVERAGEIF('Data Master'!K$5:K$51,"D3",'Data Master'!Q$5:Q$51)</f>
        <v>#DIV/0!</v>
      </c>
      <c r="E48" s="43" t="e">
        <f aca="false">AVERAGEIF('Data Master'!K$5:K$51,"D3",'Data Master'!S$5:S$51)</f>
        <v>#DIV/0!</v>
      </c>
      <c r="F48" s="43" t="e">
        <f aca="false">AVERAGEIF('Data Master'!K$5:K$51,"D3",'Data Master'!U$5:U$51)</f>
        <v>#DIV/0!</v>
      </c>
    </row>
    <row r="49" customFormat="false" ht="15" hidden="false" customHeight="false" outlineLevel="0" collapsed="false">
      <c r="A49" s="20" t="s">
        <v>60</v>
      </c>
      <c r="B49" s="55" t="n">
        <f aca="false">COUNTIF('Data Master'!K$5:K$51,"SMA/D1/D2")</f>
        <v>0</v>
      </c>
      <c r="C49" s="43" t="e">
        <f aca="false">AVERAGEIF('Data Master'!K9:K55,"SMA/D1/D2",'Data Master'!L$5:L$51)</f>
        <v>#DIV/0!</v>
      </c>
      <c r="D49" s="43" t="e">
        <f aca="false">AVERAGEIF('Data Master'!K$5:K$51,"SMA/D1/D2",'Data Master'!Q$5:Q$51)</f>
        <v>#DIV/0!</v>
      </c>
      <c r="E49" s="43" t="e">
        <f aca="false">AVERAGEIF('Data Master'!K$5:K$51,"SMA/D1/D2",'Data Master'!S$5:S$51)</f>
        <v>#DIV/0!</v>
      </c>
      <c r="F49" s="43" t="e">
        <f aca="false">AVERAGEIF('Data Master'!K$5:K$51,"SMA/D1/D2",'Data Master'!U$5:U$51)</f>
        <v>#DIV/0!</v>
      </c>
    </row>
    <row r="50" customFormat="false" ht="15" hidden="false" customHeight="false" outlineLevel="0" collapsed="false">
      <c r="A50" s="20" t="s">
        <v>61</v>
      </c>
      <c r="B50" s="55" t="n">
        <f aca="false">COUNTIF('Data Master'!K$5:K$51,"SMP/SD")</f>
        <v>0</v>
      </c>
      <c r="C50" s="43" t="e">
        <f aca="false">AVERAGEIF('Data Master'!K10:K56,"SMP/SD",'Data Master'!L$5:L$51)</f>
        <v>#DIV/0!</v>
      </c>
      <c r="D50" s="43" t="e">
        <f aca="false">AVERAGEIF('Data Master'!K$5:K$51,"SMP/SD",'Data Master'!Q$5:Q$51)</f>
        <v>#DIV/0!</v>
      </c>
      <c r="E50" s="43" t="e">
        <f aca="false">AVERAGEIF('Data Master'!K$5:K$51,"SMP/SD",'Data Master'!S$5:S$51)</f>
        <v>#DIV/0!</v>
      </c>
      <c r="F50" s="43" t="e">
        <f aca="false">AVERAGEIF('Data Master'!K$5:K$51,"SMP/SD",'Data Master'!U$5:U$51)</f>
        <v>#DIV/0!</v>
      </c>
      <c r="H50" s="0" t="n">
        <f aca="false">SUM(B45:B50)</f>
        <v>0</v>
      </c>
    </row>
    <row r="51" customFormat="false" ht="15" hidden="false" customHeight="false" outlineLevel="0" collapsed="false">
      <c r="B51" s="51"/>
      <c r="C51" s="42"/>
      <c r="D51" s="42"/>
      <c r="E51" s="42"/>
      <c r="F51" s="42"/>
    </row>
    <row r="52" customFormat="false" ht="15" hidden="false" customHeight="false" outlineLevel="0" collapsed="false">
      <c r="A52" s="44" t="s">
        <v>62</v>
      </c>
    </row>
    <row r="53" customFormat="false" ht="15" hidden="false" customHeight="false" outlineLevel="0" collapsed="false">
      <c r="A53" s="20" t="s">
        <v>63</v>
      </c>
      <c r="B53" s="48" t="s">
        <v>64</v>
      </c>
      <c r="C53" s="48" t="s">
        <v>65</v>
      </c>
      <c r="D53" s="48" t="s">
        <v>66</v>
      </c>
      <c r="E53" s="48" t="s">
        <v>67</v>
      </c>
      <c r="F53" s="56" t="s">
        <v>68</v>
      </c>
      <c r="G53" s="56" t="s">
        <v>8</v>
      </c>
    </row>
    <row r="54" customFormat="false" ht="15" hidden="false" customHeight="false" outlineLevel="0" collapsed="false">
      <c r="A54" s="55" t="n">
        <f aca="false">B5+B12</f>
        <v>0</v>
      </c>
      <c r="B54" s="43" t="e">
        <f aca="false">'Data Master'!L52</f>
        <v>#DIV/0!</v>
      </c>
      <c r="C54" s="43" t="e">
        <f aca="false">'Data Master'!Q52</f>
        <v>#DIV/0!</v>
      </c>
      <c r="D54" s="43" t="e">
        <f aca="false">'Data Master'!S52</f>
        <v>#DIV/0!</v>
      </c>
      <c r="E54" s="43" t="e">
        <f aca="false">'Data Master'!U52</f>
        <v>#DIV/0!</v>
      </c>
      <c r="F54" s="43" t="e">
        <f aca="false">'Data Master'!V52</f>
        <v>#DIV/0!</v>
      </c>
      <c r="G54" s="57" t="e">
        <f aca="false">'Data Master'!W52</f>
        <v>#DIV/0!</v>
      </c>
    </row>
    <row r="55" customFormat="false" ht="15" hidden="false" customHeight="false" outlineLevel="0" collapsed="false"/>
    <row r="56" customFormat="false" ht="15" hidden="false" customHeight="false" outlineLevel="0" collapsed="false"/>
    <row r="57" customFormat="false" ht="15" hidden="false" customHeight="false" outlineLevel="0" collapsed="false"/>
    <row r="58" customFormat="false" ht="14.25" hidden="false" customHeight="true" outlineLevel="0" collapsed="false">
      <c r="E58" s="58" t="s">
        <v>69</v>
      </c>
    </row>
    <row r="59" customFormat="false" ht="14.25" hidden="false" customHeight="true" outlineLevel="0" collapsed="false">
      <c r="E59" s="58" t="s">
        <v>70</v>
      </c>
    </row>
    <row r="60" customFormat="false" ht="14.25" hidden="false" customHeight="true" outlineLevel="0" collapsed="false">
      <c r="E60" s="58" t="s">
        <v>71</v>
      </c>
    </row>
    <row r="61" customFormat="false" ht="14.25" hidden="false" customHeight="true" outlineLevel="0" collapsed="false">
      <c r="E61" s="58"/>
    </row>
    <row r="62" customFormat="false" ht="14.25" hidden="false" customHeight="true" outlineLevel="0" collapsed="false">
      <c r="E62" s="58"/>
    </row>
    <row r="63" customFormat="false" ht="14.25" hidden="false" customHeight="true" outlineLevel="0" collapsed="false">
      <c r="E63" s="58"/>
    </row>
    <row r="64" customFormat="false" ht="14.25" hidden="false" customHeight="true" outlineLevel="0" collapsed="false">
      <c r="E64" s="59"/>
    </row>
    <row r="65" customFormat="false" ht="18.75" hidden="false" customHeight="false" outlineLevel="0" collapsed="false">
      <c r="E65" s="58" t="s">
        <v>72</v>
      </c>
    </row>
    <row r="66" customFormat="false" ht="18.75" hidden="false" customHeight="false" outlineLevel="0" collapsed="false">
      <c r="E66" s="58" t="s">
        <v>73</v>
      </c>
    </row>
    <row r="67" customFormat="false" ht="15" hidden="false" customHeight="false" outlineLevel="0" collapsed="false"/>
    <row r="68" customFormat="false" ht="15" hidden="false" customHeight="false" outlineLevel="0" collapsed="false"/>
    <row r="69" customFormat="false" ht="15" hidden="false" customHeight="false" outlineLevel="0" collapsed="false"/>
  </sheetData>
  <mergeCells count="2">
    <mergeCell ref="A1:G1"/>
    <mergeCell ref="A2:G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2019-06-10T02:44:28Z</dcterms:created>
  <dc:creator>dadi</dc:creator>
  <dc:description/>
  <dc:language>en-US</dc:language>
  <cp:lastModifiedBy/>
  <dcterms:modified xsi:type="dcterms:W3CDTF">2020-03-03T16:31:21Z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